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2 полугодие 2020 передача" sheetId="10" r:id="rId1"/>
  </sheets>
  <calcPr calcId="145621"/>
</workbook>
</file>

<file path=xl/calcChain.xml><?xml version="1.0" encoding="utf-8"?>
<calcChain xmlns="http://schemas.openxmlformats.org/spreadsheetml/2006/main">
  <c r="F74" i="10" l="1"/>
  <c r="F73" i="10"/>
  <c r="E72" i="10"/>
  <c r="F72" i="10" s="1"/>
  <c r="F71" i="10"/>
  <c r="F67" i="10"/>
  <c r="F66" i="10"/>
  <c r="F65" i="10"/>
  <c r="F64" i="10"/>
  <c r="E63" i="10"/>
  <c r="F63" i="10" s="1"/>
  <c r="D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E50" i="10"/>
  <c r="F50" i="10" s="1"/>
  <c r="D50" i="10"/>
  <c r="D43" i="10" s="1"/>
  <c r="D42" i="10" s="1"/>
  <c r="F48" i="10"/>
  <c r="F47" i="10"/>
  <c r="F46" i="10"/>
  <c r="F45" i="10"/>
  <c r="F40" i="10"/>
  <c r="F39" i="10"/>
  <c r="F38" i="10"/>
  <c r="F37" i="10"/>
  <c r="E35" i="10"/>
  <c r="F35" i="10" s="1"/>
  <c r="D35" i="10"/>
  <c r="F34" i="10"/>
  <c r="F33" i="10"/>
  <c r="F31" i="10"/>
  <c r="D31" i="10"/>
  <c r="F30" i="10"/>
  <c r="F28" i="10"/>
  <c r="F27" i="10"/>
  <c r="F26" i="10"/>
  <c r="F25" i="10"/>
  <c r="E23" i="10"/>
  <c r="F23" i="10" s="1"/>
  <c r="D23" i="10"/>
  <c r="F22" i="10"/>
  <c r="F21" i="10"/>
  <c r="F20" i="10"/>
  <c r="F19" i="10"/>
  <c r="F18" i="10"/>
  <c r="E16" i="10"/>
  <c r="F16" i="10" s="1"/>
  <c r="D16" i="10"/>
  <c r="D14" i="10"/>
  <c r="D69" i="10" s="1"/>
  <c r="D70" i="10" s="1"/>
  <c r="E14" i="10" l="1"/>
  <c r="E43" i="10"/>
  <c r="F14" i="10" l="1"/>
  <c r="F43" i="10"/>
  <c r="E42" i="10"/>
  <c r="F42" i="10" s="1"/>
  <c r="E69" i="10" l="1"/>
  <c r="F69" i="10" l="1"/>
  <c r="E70" i="10"/>
  <c r="F70" i="10" s="1"/>
</calcChain>
</file>

<file path=xl/sharedStrings.xml><?xml version="1.0" encoding="utf-8"?>
<sst xmlns="http://schemas.openxmlformats.org/spreadsheetml/2006/main" count="243" uniqueCount="141">
  <si>
    <t>№ п/п</t>
  </si>
  <si>
    <t>I</t>
  </si>
  <si>
    <t>1. 1.</t>
  </si>
  <si>
    <t>1. 2.</t>
  </si>
  <si>
    <t>1.3.</t>
  </si>
  <si>
    <t>%</t>
  </si>
  <si>
    <t>2.1.</t>
  </si>
  <si>
    <t>2.1.1.</t>
  </si>
  <si>
    <t>2.1.2.</t>
  </si>
  <si>
    <t>2.2.</t>
  </si>
  <si>
    <t xml:space="preserve">Амортизация </t>
  </si>
  <si>
    <t>4.1.</t>
  </si>
  <si>
    <t>5</t>
  </si>
  <si>
    <t>6</t>
  </si>
  <si>
    <t>6.1</t>
  </si>
  <si>
    <t>6.2</t>
  </si>
  <si>
    <t>6.3</t>
  </si>
  <si>
    <t>6.4</t>
  </si>
  <si>
    <t>II</t>
  </si>
  <si>
    <t>7</t>
  </si>
  <si>
    <t>7.1</t>
  </si>
  <si>
    <t>7.1.1</t>
  </si>
  <si>
    <t>7.1.2</t>
  </si>
  <si>
    <t>7.3</t>
  </si>
  <si>
    <t>7.3.1</t>
  </si>
  <si>
    <t>7.3.2</t>
  </si>
  <si>
    <t>7.3.3.</t>
  </si>
  <si>
    <t>7.3.4.</t>
  </si>
  <si>
    <t>7.3.5</t>
  </si>
  <si>
    <t>7.4</t>
  </si>
  <si>
    <t>амортизация</t>
  </si>
  <si>
    <t>7.5</t>
  </si>
  <si>
    <t>7.6</t>
  </si>
  <si>
    <t>7.7</t>
  </si>
  <si>
    <t>7.8</t>
  </si>
  <si>
    <t>7.9</t>
  </si>
  <si>
    <t>7.10</t>
  </si>
  <si>
    <t>7.11</t>
  </si>
  <si>
    <t>7.11.1</t>
  </si>
  <si>
    <t>7.11.2</t>
  </si>
  <si>
    <t>7.11.3</t>
  </si>
  <si>
    <t>7.11.4</t>
  </si>
  <si>
    <t>III</t>
  </si>
  <si>
    <t>IV</t>
  </si>
  <si>
    <t>V</t>
  </si>
  <si>
    <t>VI</t>
  </si>
  <si>
    <t>VII</t>
  </si>
  <si>
    <t>VIII</t>
  </si>
  <si>
    <t>Тариф</t>
  </si>
  <si>
    <t>Көрсеткіштердің атауы*</t>
  </si>
  <si>
    <t>Өлшем бірлігі</t>
  </si>
  <si>
    <t>Бекітілген тарифтік сметада көзделген</t>
  </si>
  <si>
    <t>Тарифтік сметаның нақты қалыптасқан көрсеткіштері</t>
  </si>
  <si>
    <t xml:space="preserve">Тауарларды өндіруге және қызметтерді ұсынуға арналған шығындар, барлығы, </t>
  </si>
  <si>
    <t>оның ішінде</t>
  </si>
  <si>
    <t xml:space="preserve">Материалдық шығындар, барлығы, </t>
  </si>
  <si>
    <t>мың теңге</t>
  </si>
  <si>
    <t>теңге</t>
  </si>
  <si>
    <t>адам</t>
  </si>
  <si>
    <t>теңге/Гкал</t>
  </si>
  <si>
    <t>мың.Гкал</t>
  </si>
  <si>
    <t>мың. Гкал</t>
  </si>
  <si>
    <t xml:space="preserve">          Табиғи монополиялар субъектілерінің реттеліп көрсетілетін қызметтеріне (тауарларына,
жұмыстарына) тарифтердің (бағалардың, алымдар ставкаларының) шекті деңгейін
және тарифтік сметаларды бекіту қағидаларына
</t>
  </si>
  <si>
    <t>1- қосымша</t>
  </si>
  <si>
    <t>Әкімшілік деректерді жинауға арналған нысан</t>
  </si>
  <si>
    <t>Ауытқудың себептері</t>
  </si>
  <si>
    <t>% ауытқу</t>
  </si>
  <si>
    <t>Индексі ИТС-1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</si>
  <si>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</si>
  <si>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</si>
  <si>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</t>
  </si>
  <si>
    <t>Ұсыну мерзімі - жергілікті электрожүйе компанияларын қоспағанда, жыл сайын есептік кезеңнің 1 мамырынан кеш емес</t>
  </si>
  <si>
    <t>Жанғыш, жаққыш материалдар</t>
  </si>
  <si>
    <t>энергия (технологияға электроэнергия)</t>
  </si>
  <si>
    <t>Нормативтік техникалық шығындар</t>
  </si>
  <si>
    <t>Еңбекақы шығындары, барлығы</t>
  </si>
  <si>
    <t xml:space="preserve">Еңбекақы </t>
  </si>
  <si>
    <t>Орташа айлық еңбекақы</t>
  </si>
  <si>
    <t>саны</t>
  </si>
  <si>
    <t>Әлеуметтік салық</t>
  </si>
  <si>
    <t>Жөндеу жұмысы, барлығы</t>
  </si>
  <si>
    <t>Негізгі қордың өсуіне әкелмейтін күрделі жөндеу жұмысы</t>
  </si>
  <si>
    <t>Үшінші тараптар қызметтері</t>
  </si>
  <si>
    <t>Басқа да шығындар, барлығы</t>
  </si>
  <si>
    <t>ТҚ және ЕҚ арналған шығындар</t>
  </si>
  <si>
    <t>Қосалқы бөлшектер</t>
  </si>
  <si>
    <t>Автогаз</t>
  </si>
  <si>
    <t>Коммуналдық қызметтер</t>
  </si>
  <si>
    <t>Басқа материалдар</t>
  </si>
  <si>
    <t>Кезеңдегі барлық шығындар</t>
  </si>
  <si>
    <t>Жалпы  және әкімшілік шығындар, барлығы</t>
  </si>
  <si>
    <t>Әкімшілік қызметкерлерінің еңбекақысы</t>
  </si>
  <si>
    <t>Орташа айлық жалақы</t>
  </si>
  <si>
    <t>4.2</t>
  </si>
  <si>
    <t>салықтар</t>
  </si>
  <si>
    <t>Мүлік салығы</t>
  </si>
  <si>
    <t>Көлік салығы</t>
  </si>
  <si>
    <t>Жер салығы</t>
  </si>
  <si>
    <t>РЧС қолданғаны үшін салық</t>
  </si>
  <si>
    <t>сәйкес келеді</t>
  </si>
  <si>
    <t>қоршаған ортаға эмиссия үшін төлем</t>
  </si>
  <si>
    <t>іс-сапар</t>
  </si>
  <si>
    <t>коммуналдық қызметтер</t>
  </si>
  <si>
    <t>байланыс қызметтері</t>
  </si>
  <si>
    <t>банк қызметтері</t>
  </si>
  <si>
    <t>аудиторлық, консалтингтік және маркетингтік қызметтер</t>
  </si>
  <si>
    <t>кезеңдік басылым</t>
  </si>
  <si>
    <t>басқа шығындар</t>
  </si>
  <si>
    <t>кеңсе шығындары</t>
  </si>
  <si>
    <t>қызметкерлерді сақтандыру және медбақылау</t>
  </si>
  <si>
    <t>ғимаратты қамтамасыз ететін материалдар</t>
  </si>
  <si>
    <t>арнайы техникаға көрсетілетін қызметтер</t>
  </si>
  <si>
    <t>тарифте қарастырылмаған тарифтер</t>
  </si>
  <si>
    <t>Барлық шығындар</t>
  </si>
  <si>
    <t>Реттелетін базалық пайдаланылған активтер (БПА)</t>
  </si>
  <si>
    <t>Кіріс (БПА СП)</t>
  </si>
  <si>
    <t>Барлық кіріс (нормативті шығындарды қалпына келтіру есебінен)</t>
  </si>
  <si>
    <t>Көрсетілген қызмет көлемі</t>
  </si>
  <si>
    <t xml:space="preserve">Ұйымның атауы </t>
  </si>
  <si>
    <t>Мекен-жайы</t>
  </si>
  <si>
    <t>Телефоны</t>
  </si>
  <si>
    <t xml:space="preserve">Электрондық пошта мекен-жайы </t>
  </si>
  <si>
    <t>Орындаушының аты-жөні</t>
  </si>
  <si>
    <t>_________ А. А. Түгелбаев</t>
  </si>
  <si>
    <t>М.О.</t>
  </si>
  <si>
    <t>6.5</t>
  </si>
  <si>
    <t xml:space="preserve">                                           Ақсу қ., Вокзальная көшесі, 5-үй</t>
  </si>
  <si>
    <t xml:space="preserve">          8(71837)50130</t>
  </si>
  <si>
    <t xml:space="preserve">                Хасенова  60785</t>
  </si>
  <si>
    <t xml:space="preserve">                         teploservis_aksu@mail.ru</t>
  </si>
  <si>
    <t>ОСМС</t>
  </si>
  <si>
    <t>Жылу энергиясын беру және тарату қызметі бойынша тарифтік сметаның орындалуы туралы мәлімет</t>
  </si>
  <si>
    <t>Басшы</t>
  </si>
  <si>
    <t>жартыжылдық деректерді  бір жылдық шығындармен салыстыру</t>
  </si>
  <si>
    <t>артыжылдық деректерді  бір жылдық шығындармен салыстыру</t>
  </si>
  <si>
    <t>2.3.</t>
  </si>
  <si>
    <t xml:space="preserve">                       "Теплосервис-Ақсу" КМК</t>
  </si>
  <si>
    <t>м.с. қайта бағалау</t>
  </si>
  <si>
    <t>2020 жылдың бекітілген тарифтерімен салыстырғанда жылу энергиясының тарифы 8% төмендеді</t>
  </si>
  <si>
    <t>Күні  "28" желтоқсан 2020  жыл</t>
  </si>
  <si>
    <t>2020 жылдың 2 жартыжылдығы ішіндегі есептік кезең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</si>
</sst>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E1E1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49" fontId="6" fillId="0" borderId="0" xfId="0" applyNumberFormat="1" applyFont="1"/>
    <xf numFmtId="0" fontId="0" fillId="0" borderId="0" xfId="0" applyAlignment="1">
      <alignment vertic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/>
    </xf>
    <xf numFmtId="0" fontId="9" fillId="0" borderId="4" xfId="0" applyFont="1" applyBorder="1"/>
    <xf numFmtId="0" fontId="10" fillId="0" borderId="5" xfId="0" applyFont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left" vertical="center"/>
    </xf>
    <xf numFmtId="0" fontId="9" fillId="0" borderId="7" xfId="0" applyFont="1" applyBorder="1"/>
    <xf numFmtId="0" fontId="9" fillId="0" borderId="8" xfId="0" applyFont="1" applyBorder="1" applyAlignment="1">
      <alignment wrapText="1"/>
    </xf>
    <xf numFmtId="164" fontId="10" fillId="2" borderId="9" xfId="0" applyNumberFormat="1" applyFont="1" applyFill="1" applyBorder="1" applyAlignment="1">
      <alignment horizontal="left"/>
    </xf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164" fontId="10" fillId="2" borderId="11" xfId="0" applyNumberFormat="1" applyFont="1" applyFill="1" applyBorder="1" applyAlignment="1">
      <alignment horizontal="left"/>
    </xf>
    <xf numFmtId="0" fontId="9" fillId="0" borderId="8" xfId="0" applyFont="1" applyBorder="1"/>
    <xf numFmtId="16" fontId="9" fillId="0" borderId="7" xfId="0" applyNumberFormat="1" applyFont="1" applyBorder="1" applyAlignment="1">
      <alignment horizontal="left"/>
    </xf>
    <xf numFmtId="16" fontId="9" fillId="0" borderId="12" xfId="0" applyNumberFormat="1" applyFont="1" applyBorder="1" applyAlignment="1">
      <alignment horizontal="left"/>
    </xf>
    <xf numFmtId="0" fontId="9" fillId="0" borderId="12" xfId="0" applyFont="1" applyBorder="1"/>
    <xf numFmtId="0" fontId="9" fillId="0" borderId="15" xfId="0" applyFont="1" applyBorder="1"/>
    <xf numFmtId="0" fontId="9" fillId="0" borderId="18" xfId="0" applyFont="1" applyBorder="1"/>
    <xf numFmtId="49" fontId="9" fillId="0" borderId="18" xfId="0" applyNumberFormat="1" applyFont="1" applyBorder="1"/>
    <xf numFmtId="0" fontId="10" fillId="0" borderId="18" xfId="0" applyFont="1" applyBorder="1" applyAlignment="1">
      <alignment horizontal="left"/>
    </xf>
    <xf numFmtId="0" fontId="10" fillId="0" borderId="10" xfId="0" applyFont="1" applyFill="1" applyBorder="1"/>
    <xf numFmtId="1" fontId="10" fillId="0" borderId="10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vertical="center"/>
    </xf>
    <xf numFmtId="164" fontId="10" fillId="2" borderId="11" xfId="0" applyNumberFormat="1" applyFont="1" applyFill="1" applyBorder="1" applyAlignment="1">
      <alignment horizontal="left" vertical="center"/>
    </xf>
    <xf numFmtId="49" fontId="10" fillId="0" borderId="19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49" fontId="10" fillId="0" borderId="20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164" fontId="10" fillId="2" borderId="14" xfId="0" applyNumberFormat="1" applyFont="1" applyFill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0" fontId="18" fillId="0" borderId="0" xfId="0" applyFont="1"/>
    <xf numFmtId="0" fontId="8" fillId="0" borderId="0" xfId="0" applyFont="1" applyAlignment="1">
      <alignment horizontal="center"/>
    </xf>
    <xf numFmtId="0" fontId="19" fillId="0" borderId="8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9" fillId="0" borderId="8" xfId="0" applyFont="1" applyBorder="1" applyAlignment="1">
      <alignment wrapText="1"/>
    </xf>
    <xf numFmtId="0" fontId="9" fillId="3" borderId="8" xfId="0" applyFont="1" applyFill="1" applyBorder="1"/>
    <xf numFmtId="164" fontId="9" fillId="3" borderId="11" xfId="0" applyNumberFormat="1" applyFont="1" applyFill="1" applyBorder="1" applyAlignment="1">
      <alignment horizontal="left"/>
    </xf>
    <xf numFmtId="0" fontId="9" fillId="3" borderId="11" xfId="0" applyFont="1" applyFill="1" applyBorder="1" applyAlignment="1">
      <alignment horizontal="center"/>
    </xf>
    <xf numFmtId="0" fontId="19" fillId="3" borderId="8" xfId="0" applyFont="1" applyFill="1" applyBorder="1" applyAlignment="1">
      <alignment wrapText="1"/>
    </xf>
    <xf numFmtId="0" fontId="9" fillId="3" borderId="12" xfId="0" applyFont="1" applyFill="1" applyBorder="1"/>
    <xf numFmtId="0" fontId="9" fillId="3" borderId="13" xfId="0" applyFont="1" applyFill="1" applyBorder="1"/>
    <xf numFmtId="164" fontId="9" fillId="3" borderId="14" xfId="0" applyNumberFormat="1" applyFont="1" applyFill="1" applyBorder="1" applyAlignment="1">
      <alignment horizontal="left"/>
    </xf>
    <xf numFmtId="0" fontId="9" fillId="3" borderId="16" xfId="0" applyFont="1" applyFill="1" applyBorder="1"/>
    <xf numFmtId="0" fontId="9" fillId="3" borderId="17" xfId="0" applyFont="1" applyFill="1" applyBorder="1"/>
    <xf numFmtId="0" fontId="10" fillId="3" borderId="8" xfId="0" applyFont="1" applyFill="1" applyBorder="1"/>
    <xf numFmtId="164" fontId="10" fillId="3" borderId="11" xfId="0" applyNumberFormat="1" applyFont="1" applyFill="1" applyBorder="1" applyAlignment="1">
      <alignment horizontal="left"/>
    </xf>
    <xf numFmtId="0" fontId="9" fillId="3" borderId="10" xfId="0" applyFont="1" applyFill="1" applyBorder="1"/>
    <xf numFmtId="0" fontId="9" fillId="3" borderId="10" xfId="0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horizontal="left" vertical="center"/>
    </xf>
    <xf numFmtId="1" fontId="9" fillId="3" borderId="11" xfId="0" applyNumberFormat="1" applyFont="1" applyFill="1" applyBorder="1" applyAlignment="1">
      <alignment horizontal="center" vertical="center"/>
    </xf>
    <xf numFmtId="0" fontId="10" fillId="3" borderId="10" xfId="0" applyFont="1" applyFill="1" applyBorder="1"/>
    <xf numFmtId="0" fontId="10" fillId="3" borderId="11" xfId="0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0" fontId="9" fillId="3" borderId="8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left" vertical="center"/>
    </xf>
    <xf numFmtId="49" fontId="10" fillId="3" borderId="18" xfId="0" applyNumberFormat="1" applyFont="1" applyFill="1" applyBorder="1"/>
    <xf numFmtId="49" fontId="9" fillId="3" borderId="10" xfId="0" applyNumberFormat="1" applyFont="1" applyFill="1" applyBorder="1"/>
    <xf numFmtId="49" fontId="9" fillId="3" borderId="18" xfId="0" applyNumberFormat="1" applyFont="1" applyFill="1" applyBorder="1"/>
    <xf numFmtId="49" fontId="9" fillId="3" borderId="18" xfId="0" applyNumberFormat="1" applyFont="1" applyFill="1" applyBorder="1" applyAlignment="1">
      <alignment vertical="center"/>
    </xf>
    <xf numFmtId="49" fontId="9" fillId="3" borderId="18" xfId="0" applyNumberFormat="1" applyFont="1" applyFill="1" applyBorder="1" applyAlignment="1">
      <alignment horizontal="left" vertical="center"/>
    </xf>
    <xf numFmtId="49" fontId="10" fillId="3" borderId="18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165" fontId="7" fillId="0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0" xfId="1" applyFont="1" applyAlignment="1" applyProtection="1">
      <alignment horizontal="center"/>
    </xf>
    <xf numFmtId="0" fontId="21" fillId="0" borderId="0" xfId="0" applyFont="1"/>
    <xf numFmtId="0" fontId="20" fillId="0" borderId="0" xfId="0" applyFont="1" applyAlignment="1">
      <alignment wrapText="1"/>
    </xf>
    <xf numFmtId="0" fontId="22" fillId="0" borderId="0" xfId="0" applyFont="1"/>
    <xf numFmtId="0" fontId="10" fillId="0" borderId="10" xfId="0" applyFont="1" applyBorder="1" applyAlignment="1">
      <alignment vertical="center" wrapText="1"/>
    </xf>
    <xf numFmtId="0" fontId="15" fillId="0" borderId="0" xfId="0" applyFont="1" applyFill="1" applyAlignment="1">
      <alignment horizontal="center"/>
    </xf>
    <xf numFmtId="49" fontId="9" fillId="3" borderId="23" xfId="0" applyNumberFormat="1" applyFont="1" applyFill="1" applyBorder="1"/>
    <xf numFmtId="0" fontId="15" fillId="0" borderId="0" xfId="0" applyFont="1" applyFill="1" applyAlignment="1">
      <alignment horizontal="center" wrapText="1"/>
    </xf>
    <xf numFmtId="0" fontId="19" fillId="3" borderId="8" xfId="0" applyFont="1" applyFill="1" applyBorder="1" applyAlignment="1">
      <alignment horizontal="left" vertical="center" wrapText="1"/>
    </xf>
    <xf numFmtId="1" fontId="10" fillId="0" borderId="5" xfId="0" applyNumberFormat="1" applyFont="1" applyFill="1" applyBorder="1" applyAlignment="1">
      <alignment horizontal="center" vertical="center"/>
    </xf>
    <xf numFmtId="164" fontId="13" fillId="0" borderId="10" xfId="0" applyNumberFormat="1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center"/>
    </xf>
    <xf numFmtId="1" fontId="10" fillId="0" borderId="9" xfId="0" applyNumberFormat="1" applyFont="1" applyFill="1" applyBorder="1" applyAlignment="1">
      <alignment horizontal="center"/>
    </xf>
    <xf numFmtId="164" fontId="13" fillId="0" borderId="10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164" fontId="14" fillId="0" borderId="10" xfId="0" applyNumberFormat="1" applyFont="1" applyFill="1" applyBorder="1" applyAlignment="1">
      <alignment horizontal="center"/>
    </xf>
    <xf numFmtId="2" fontId="9" fillId="0" borderId="11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1" fontId="10" fillId="0" borderId="11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/>
    </xf>
    <xf numFmtId="3" fontId="9" fillId="0" borderId="11" xfId="0" applyNumberFormat="1" applyFont="1" applyFill="1" applyBorder="1" applyAlignment="1">
      <alignment horizontal="center"/>
    </xf>
    <xf numFmtId="1" fontId="9" fillId="0" borderId="10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64" fontId="10" fillId="0" borderId="10" xfId="0" applyNumberFormat="1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165" fontId="10" fillId="0" borderId="10" xfId="0" applyNumberFormat="1" applyFont="1" applyFill="1" applyBorder="1" applyAlignment="1">
      <alignment horizontal="center" vertical="center"/>
    </xf>
    <xf numFmtId="165" fontId="10" fillId="0" borderId="11" xfId="0" applyNumberFormat="1" applyFont="1" applyFill="1" applyBorder="1" applyAlignment="1">
      <alignment horizontal="center" vertical="center"/>
    </xf>
    <xf numFmtId="2" fontId="10" fillId="0" borderId="10" xfId="0" applyNumberFormat="1" applyFont="1" applyFill="1" applyBorder="1" applyAlignment="1">
      <alignment horizontal="center" vertical="center"/>
    </xf>
    <xf numFmtId="2" fontId="10" fillId="0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zoomScale="110" zoomScaleNormal="110" workbookViewId="0">
      <pane xSplit="8" ySplit="12" topLeftCell="I76" activePane="bottomRight" state="frozen"/>
      <selection pane="topRight" activeCell="I1" sqref="I1"/>
      <selection pane="bottomLeft" activeCell="A13" sqref="A13"/>
      <selection pane="bottomRight" activeCell="D72" sqref="D72"/>
    </sheetView>
  </sheetViews>
  <sheetFormatPr defaultRowHeight="15" x14ac:dyDescent="0.25"/>
  <cols>
    <col min="1" max="1" width="5.140625" customWidth="1"/>
    <col min="2" max="2" width="31" customWidth="1"/>
    <col min="3" max="3" width="10.85546875" customWidth="1"/>
    <col min="4" max="4" width="9.7109375" customWidth="1"/>
    <col min="5" max="5" width="10.7109375" customWidth="1"/>
    <col min="7" max="7" width="27.28515625" customWidth="1"/>
    <col min="8" max="8" width="0.140625" style="75" customWidth="1"/>
    <col min="9" max="9" width="9.140625" style="75"/>
    <col min="10" max="10" width="10" style="75" bestFit="1" customWidth="1"/>
    <col min="11" max="15" width="9.140625" style="75"/>
  </cols>
  <sheetData>
    <row r="1" spans="1:13" ht="20.25" customHeight="1" x14ac:dyDescent="0.25">
      <c r="A1" s="1"/>
      <c r="B1" s="2"/>
      <c r="C1" s="3"/>
      <c r="D1" s="3"/>
      <c r="E1" s="121" t="s">
        <v>62</v>
      </c>
      <c r="F1" s="121"/>
      <c r="G1" s="121"/>
    </row>
    <row r="2" spans="1:13" ht="15.75" customHeight="1" x14ac:dyDescent="0.25">
      <c r="A2" s="4"/>
      <c r="B2" s="2"/>
      <c r="C2" s="3"/>
      <c r="D2" s="3"/>
      <c r="E2" s="83"/>
      <c r="F2" s="121" t="s">
        <v>63</v>
      </c>
      <c r="G2" s="121"/>
    </row>
    <row r="3" spans="1:13" ht="15.75" x14ac:dyDescent="0.25">
      <c r="A3" s="1"/>
      <c r="B3" s="122" t="s">
        <v>64</v>
      </c>
      <c r="C3" s="122"/>
      <c r="D3" s="122"/>
      <c r="E3" s="122"/>
      <c r="F3" s="122"/>
    </row>
    <row r="4" spans="1:13" ht="15.75" customHeight="1" x14ac:dyDescent="0.25">
      <c r="A4" s="1"/>
      <c r="B4" s="123" t="s">
        <v>131</v>
      </c>
      <c r="C4" s="123"/>
      <c r="D4" s="123"/>
      <c r="E4" s="123"/>
      <c r="F4" s="123"/>
      <c r="G4" s="123"/>
    </row>
    <row r="5" spans="1:13" ht="15.75" x14ac:dyDescent="0.25">
      <c r="A5" s="5"/>
      <c r="B5" s="122" t="s">
        <v>140</v>
      </c>
      <c r="C5" s="122"/>
      <c r="D5" s="122"/>
      <c r="E5" s="122"/>
      <c r="F5" s="122"/>
    </row>
    <row r="6" spans="1:13" ht="15.75" x14ac:dyDescent="0.25">
      <c r="A6" s="5"/>
      <c r="B6" s="44" t="s">
        <v>67</v>
      </c>
      <c r="C6" s="42"/>
      <c r="D6" s="42"/>
      <c r="E6" s="42"/>
      <c r="F6" s="42"/>
    </row>
    <row r="7" spans="1:13" ht="15.75" x14ac:dyDescent="0.25">
      <c r="A7" s="5"/>
      <c r="B7" s="44" t="s">
        <v>68</v>
      </c>
      <c r="C7" s="42"/>
      <c r="D7" s="42"/>
      <c r="E7" s="42"/>
      <c r="F7" s="42"/>
    </row>
    <row r="8" spans="1:13" ht="22.5" customHeight="1" x14ac:dyDescent="0.25">
      <c r="A8" s="5"/>
      <c r="B8" s="120" t="s">
        <v>69</v>
      </c>
      <c r="C8" s="120"/>
      <c r="D8" s="120"/>
      <c r="E8" s="120"/>
      <c r="F8" s="120"/>
    </row>
    <row r="9" spans="1:13" ht="24.75" customHeight="1" x14ac:dyDescent="0.25">
      <c r="A9" s="5"/>
      <c r="B9" s="120" t="s">
        <v>70</v>
      </c>
      <c r="C9" s="120"/>
      <c r="D9" s="120"/>
      <c r="E9" s="120"/>
      <c r="F9" s="120"/>
      <c r="M9" s="84"/>
    </row>
    <row r="10" spans="1:13" ht="29.25" customHeight="1" thickBot="1" x14ac:dyDescent="0.3">
      <c r="A10" s="5"/>
      <c r="B10" s="120" t="s">
        <v>71</v>
      </c>
      <c r="C10" s="120"/>
      <c r="D10" s="120"/>
      <c r="E10" s="120"/>
      <c r="F10" s="120"/>
    </row>
    <row r="11" spans="1:13" ht="15" customHeight="1" x14ac:dyDescent="0.25">
      <c r="A11" s="126" t="s">
        <v>0</v>
      </c>
      <c r="B11" s="126" t="s">
        <v>49</v>
      </c>
      <c r="C11" s="126" t="s">
        <v>50</v>
      </c>
      <c r="D11" s="126" t="s">
        <v>51</v>
      </c>
      <c r="E11" s="126" t="s">
        <v>52</v>
      </c>
      <c r="F11" s="128" t="s">
        <v>66</v>
      </c>
      <c r="G11" s="124" t="s">
        <v>65</v>
      </c>
    </row>
    <row r="12" spans="1:13" ht="21" customHeight="1" thickBot="1" x14ac:dyDescent="0.3">
      <c r="A12" s="127"/>
      <c r="B12" s="127"/>
      <c r="C12" s="127"/>
      <c r="D12" s="127"/>
      <c r="E12" s="127"/>
      <c r="F12" s="129"/>
      <c r="G12" s="125"/>
    </row>
    <row r="13" spans="1:13" ht="15.75" thickBot="1" x14ac:dyDescent="0.3">
      <c r="A13" s="8">
        <v>1</v>
      </c>
      <c r="B13" s="9">
        <v>2</v>
      </c>
      <c r="C13" s="9">
        <v>3</v>
      </c>
      <c r="D13" s="9">
        <v>4</v>
      </c>
      <c r="E13" s="9">
        <v>5</v>
      </c>
      <c r="F13" s="10">
        <v>6</v>
      </c>
      <c r="G13" s="10">
        <v>7</v>
      </c>
    </row>
    <row r="14" spans="1:13" ht="36" x14ac:dyDescent="0.25">
      <c r="A14" s="11" t="s">
        <v>1</v>
      </c>
      <c r="B14" s="12" t="s">
        <v>53</v>
      </c>
      <c r="C14" s="13" t="s">
        <v>56</v>
      </c>
      <c r="D14" s="90">
        <f>D16+D23+D30+D31+D34+D35</f>
        <v>299075</v>
      </c>
      <c r="E14" s="90">
        <f>E16+E23+E30+E31+E34+E35</f>
        <v>142383</v>
      </c>
      <c r="F14" s="91">
        <f>(E14/D14*100)-100</f>
        <v>-52.392209312045473</v>
      </c>
      <c r="G14" s="89" t="s">
        <v>133</v>
      </c>
      <c r="I14" s="76"/>
    </row>
    <row r="15" spans="1:13" ht="11.25" customHeight="1" x14ac:dyDescent="0.25">
      <c r="A15" s="14"/>
      <c r="B15" s="15" t="s">
        <v>54</v>
      </c>
      <c r="C15" s="16"/>
      <c r="D15" s="92"/>
      <c r="E15" s="93"/>
      <c r="F15" s="94"/>
      <c r="G15" s="43"/>
    </row>
    <row r="16" spans="1:13" ht="21" customHeight="1" x14ac:dyDescent="0.25">
      <c r="A16" s="17">
        <v>1</v>
      </c>
      <c r="B16" s="18" t="s">
        <v>55</v>
      </c>
      <c r="C16" s="19" t="s">
        <v>56</v>
      </c>
      <c r="D16" s="95">
        <f>D18+D19+D20</f>
        <v>130556</v>
      </c>
      <c r="E16" s="95">
        <f>E18+E19+E20</f>
        <v>52039</v>
      </c>
      <c r="F16" s="94">
        <f>(E16/D16*100)-100</f>
        <v>-60.140476117528117</v>
      </c>
      <c r="G16" s="89" t="s">
        <v>134</v>
      </c>
    </row>
    <row r="17" spans="1:7" x14ac:dyDescent="0.25">
      <c r="A17" s="17"/>
      <c r="B17" s="15" t="s">
        <v>54</v>
      </c>
      <c r="C17" s="19"/>
      <c r="D17" s="95"/>
      <c r="E17" s="96"/>
      <c r="F17" s="94"/>
      <c r="G17" s="45"/>
    </row>
    <row r="18" spans="1:7" ht="27.75" customHeight="1" x14ac:dyDescent="0.25">
      <c r="A18" s="21" t="s">
        <v>2</v>
      </c>
      <c r="B18" s="46" t="s">
        <v>72</v>
      </c>
      <c r="C18" s="47" t="s">
        <v>56</v>
      </c>
      <c r="D18" s="97">
        <v>14985</v>
      </c>
      <c r="E18" s="74">
        <v>9485</v>
      </c>
      <c r="F18" s="98">
        <f>(E18/D18*100)-100</f>
        <v>-36.703370036703376</v>
      </c>
      <c r="G18" s="89" t="s">
        <v>133</v>
      </c>
    </row>
    <row r="19" spans="1:7" ht="27.75" customHeight="1" x14ac:dyDescent="0.25">
      <c r="A19" s="22" t="s">
        <v>3</v>
      </c>
      <c r="B19" s="50" t="s">
        <v>73</v>
      </c>
      <c r="C19" s="47" t="s">
        <v>56</v>
      </c>
      <c r="D19" s="97">
        <v>5672</v>
      </c>
      <c r="E19" s="74">
        <v>2947</v>
      </c>
      <c r="F19" s="94">
        <f t="shared" ref="F19:F73" si="0">(E19/D19*100)-100</f>
        <v>-48.04301833568406</v>
      </c>
      <c r="G19" s="89" t="s">
        <v>133</v>
      </c>
    </row>
    <row r="20" spans="1:7" ht="22.5" x14ac:dyDescent="0.25">
      <c r="A20" s="23" t="s">
        <v>4</v>
      </c>
      <c r="B20" s="51" t="s">
        <v>74</v>
      </c>
      <c r="C20" s="52" t="s">
        <v>56</v>
      </c>
      <c r="D20" s="97">
        <v>109899</v>
      </c>
      <c r="E20" s="74">
        <v>39607</v>
      </c>
      <c r="F20" s="94">
        <f t="shared" si="0"/>
        <v>-63.960545591861617</v>
      </c>
      <c r="G20" s="89" t="s">
        <v>133</v>
      </c>
    </row>
    <row r="21" spans="1:7" x14ac:dyDescent="0.25">
      <c r="A21" s="24"/>
      <c r="B21" s="53"/>
      <c r="C21" s="52" t="s">
        <v>5</v>
      </c>
      <c r="D21" s="97">
        <v>18.28</v>
      </c>
      <c r="E21" s="99">
        <v>18.28</v>
      </c>
      <c r="F21" s="94">
        <f t="shared" si="0"/>
        <v>0</v>
      </c>
      <c r="G21" s="89"/>
    </row>
    <row r="22" spans="1:7" ht="22.5" x14ac:dyDescent="0.25">
      <c r="A22" s="20"/>
      <c r="B22" s="54"/>
      <c r="C22" s="52" t="s">
        <v>60</v>
      </c>
      <c r="D22" s="100">
        <v>68.224000000000004</v>
      </c>
      <c r="E22" s="74">
        <v>41.268000000000001</v>
      </c>
      <c r="F22" s="94">
        <f t="shared" si="0"/>
        <v>-39.511022514071293</v>
      </c>
      <c r="G22" s="89" t="s">
        <v>133</v>
      </c>
    </row>
    <row r="23" spans="1:7" ht="21.75" customHeight="1" x14ac:dyDescent="0.25">
      <c r="A23" s="17">
        <v>2</v>
      </c>
      <c r="B23" s="55" t="s">
        <v>75</v>
      </c>
      <c r="C23" s="56" t="s">
        <v>56</v>
      </c>
      <c r="D23" s="29">
        <f>D25+D28</f>
        <v>117949</v>
      </c>
      <c r="E23" s="29">
        <f>E25+E28+E29</f>
        <v>61222</v>
      </c>
      <c r="F23" s="94">
        <f t="shared" si="0"/>
        <v>-48.094515426158765</v>
      </c>
      <c r="G23" s="89" t="s">
        <v>133</v>
      </c>
    </row>
    <row r="24" spans="1:7" ht="13.5" customHeight="1" x14ac:dyDescent="0.25">
      <c r="A24" s="17"/>
      <c r="B24" s="46" t="s">
        <v>54</v>
      </c>
      <c r="C24" s="56"/>
      <c r="D24" s="29"/>
      <c r="E24" s="101"/>
      <c r="F24" s="94"/>
      <c r="G24" s="49"/>
    </row>
    <row r="25" spans="1:7" ht="17.25" customHeight="1" x14ac:dyDescent="0.25">
      <c r="A25" s="25" t="s">
        <v>6</v>
      </c>
      <c r="B25" s="57" t="s">
        <v>76</v>
      </c>
      <c r="C25" s="47" t="s">
        <v>56</v>
      </c>
      <c r="D25" s="102">
        <v>107324</v>
      </c>
      <c r="E25" s="103">
        <v>55597</v>
      </c>
      <c r="F25" s="94">
        <f>(E25/D25*100)-100</f>
        <v>-48.197048190525884</v>
      </c>
      <c r="G25" s="89" t="s">
        <v>133</v>
      </c>
    </row>
    <row r="26" spans="1:7" ht="21.75" customHeight="1" x14ac:dyDescent="0.25">
      <c r="A26" s="26" t="s">
        <v>7</v>
      </c>
      <c r="B26" s="58" t="s">
        <v>77</v>
      </c>
      <c r="C26" s="59" t="s">
        <v>57</v>
      </c>
      <c r="D26" s="104">
        <v>70981</v>
      </c>
      <c r="E26" s="60">
        <v>51478</v>
      </c>
      <c r="F26" s="91">
        <f t="shared" si="0"/>
        <v>-27.476366915089955</v>
      </c>
      <c r="G26" s="89" t="s">
        <v>133</v>
      </c>
    </row>
    <row r="27" spans="1:7" ht="21" customHeight="1" x14ac:dyDescent="0.25">
      <c r="A27" s="26" t="s">
        <v>8</v>
      </c>
      <c r="B27" s="57" t="s">
        <v>78</v>
      </c>
      <c r="C27" s="47" t="s">
        <v>58</v>
      </c>
      <c r="D27" s="100">
        <v>126</v>
      </c>
      <c r="E27" s="48">
        <v>91</v>
      </c>
      <c r="F27" s="94">
        <f t="shared" si="0"/>
        <v>-27.777777777777786</v>
      </c>
      <c r="G27" s="89" t="s">
        <v>133</v>
      </c>
    </row>
    <row r="28" spans="1:7" ht="21.75" customHeight="1" x14ac:dyDescent="0.25">
      <c r="A28" s="25" t="s">
        <v>9</v>
      </c>
      <c r="B28" s="57" t="s">
        <v>79</v>
      </c>
      <c r="C28" s="82" t="s">
        <v>56</v>
      </c>
      <c r="D28" s="105">
        <v>10625</v>
      </c>
      <c r="E28" s="74">
        <v>4875</v>
      </c>
      <c r="F28" s="94">
        <f t="shared" si="0"/>
        <v>-54.117647058823529</v>
      </c>
      <c r="G28" s="89" t="s">
        <v>133</v>
      </c>
    </row>
    <row r="29" spans="1:7" ht="18" customHeight="1" x14ac:dyDescent="0.25">
      <c r="A29" s="25" t="s">
        <v>135</v>
      </c>
      <c r="B29" s="57" t="s">
        <v>130</v>
      </c>
      <c r="C29" s="82" t="s">
        <v>56</v>
      </c>
      <c r="D29" s="105"/>
      <c r="E29" s="74">
        <v>750</v>
      </c>
      <c r="F29" s="94"/>
      <c r="G29" s="89" t="s">
        <v>99</v>
      </c>
    </row>
    <row r="30" spans="1:7" ht="27.75" customHeight="1" x14ac:dyDescent="0.25">
      <c r="A30" s="27">
        <v>3</v>
      </c>
      <c r="B30" s="61" t="s">
        <v>10</v>
      </c>
      <c r="C30" s="19" t="s">
        <v>56</v>
      </c>
      <c r="D30" s="106">
        <v>22977</v>
      </c>
      <c r="E30" s="107">
        <v>15025</v>
      </c>
      <c r="F30" s="94">
        <f t="shared" si="0"/>
        <v>-34.608521565043304</v>
      </c>
      <c r="G30" s="89" t="s">
        <v>133</v>
      </c>
    </row>
    <row r="31" spans="1:7" ht="23.25" customHeight="1" x14ac:dyDescent="0.25">
      <c r="A31" s="27">
        <v>4</v>
      </c>
      <c r="B31" s="61" t="s">
        <v>80</v>
      </c>
      <c r="C31" s="19" t="s">
        <v>56</v>
      </c>
      <c r="D31" s="106">
        <f>D33</f>
        <v>19106</v>
      </c>
      <c r="E31" s="106">
        <v>7930</v>
      </c>
      <c r="F31" s="94">
        <f t="shared" si="0"/>
        <v>-58.494713702501834</v>
      </c>
      <c r="G31" s="89" t="s">
        <v>133</v>
      </c>
    </row>
    <row r="32" spans="1:7" ht="12.75" customHeight="1" x14ac:dyDescent="0.25">
      <c r="A32" s="27"/>
      <c r="B32" s="15" t="s">
        <v>54</v>
      </c>
      <c r="C32" s="56"/>
      <c r="D32" s="106"/>
      <c r="E32" s="107"/>
      <c r="F32" s="94"/>
      <c r="G32" s="49"/>
    </row>
    <row r="33" spans="1:9" ht="27" customHeight="1" x14ac:dyDescent="0.25">
      <c r="A33" s="26" t="s">
        <v>11</v>
      </c>
      <c r="B33" s="63" t="s">
        <v>81</v>
      </c>
      <c r="C33" s="82" t="s">
        <v>56</v>
      </c>
      <c r="D33" s="100">
        <v>19106</v>
      </c>
      <c r="E33" s="74">
        <v>7930</v>
      </c>
      <c r="F33" s="94">
        <f t="shared" si="0"/>
        <v>-58.494713702501834</v>
      </c>
      <c r="G33" s="89" t="s">
        <v>133</v>
      </c>
    </row>
    <row r="34" spans="1:9" ht="20.25" customHeight="1" x14ac:dyDescent="0.25">
      <c r="A34" s="68" t="s">
        <v>12</v>
      </c>
      <c r="B34" s="64" t="s">
        <v>82</v>
      </c>
      <c r="C34" s="56" t="s">
        <v>56</v>
      </c>
      <c r="D34" s="106">
        <v>2780</v>
      </c>
      <c r="E34" s="62">
        <v>2495</v>
      </c>
      <c r="F34" s="94">
        <f t="shared" si="0"/>
        <v>-10.251798561151077</v>
      </c>
      <c r="G34" s="89" t="s">
        <v>133</v>
      </c>
    </row>
    <row r="35" spans="1:9" ht="20.25" customHeight="1" x14ac:dyDescent="0.25">
      <c r="A35" s="69" t="s">
        <v>13</v>
      </c>
      <c r="B35" s="61" t="s">
        <v>83</v>
      </c>
      <c r="C35" s="56" t="s">
        <v>56</v>
      </c>
      <c r="D35" s="106">
        <f>D37+D38+D39+D40</f>
        <v>5707</v>
      </c>
      <c r="E35" s="29">
        <f>E37+E38+E39+E40+E41</f>
        <v>3672</v>
      </c>
      <c r="F35" s="94">
        <f t="shared" si="0"/>
        <v>-35.657963903977574</v>
      </c>
      <c r="G35" s="89" t="s">
        <v>133</v>
      </c>
    </row>
    <row r="36" spans="1:9" ht="12" customHeight="1" x14ac:dyDescent="0.25">
      <c r="A36" s="69"/>
      <c r="B36" s="15" t="s">
        <v>54</v>
      </c>
      <c r="C36" s="47"/>
      <c r="D36" s="97"/>
      <c r="E36" s="108"/>
      <c r="F36" s="94"/>
      <c r="G36" s="89"/>
    </row>
    <row r="37" spans="1:9" ht="21.75" customHeight="1" x14ac:dyDescent="0.25">
      <c r="A37" s="69" t="s">
        <v>14</v>
      </c>
      <c r="B37" s="65" t="s">
        <v>84</v>
      </c>
      <c r="C37" s="59" t="s">
        <v>56</v>
      </c>
      <c r="D37" s="109">
        <v>1177</v>
      </c>
      <c r="E37" s="110">
        <v>484</v>
      </c>
      <c r="F37" s="91">
        <f>(E37/D37*100)-100</f>
        <v>-58.878504672897201</v>
      </c>
      <c r="G37" s="89" t="s">
        <v>133</v>
      </c>
    </row>
    <row r="38" spans="1:9" ht="19.5" customHeight="1" x14ac:dyDescent="0.25">
      <c r="A38" s="69" t="s">
        <v>15</v>
      </c>
      <c r="B38" s="46" t="s">
        <v>85</v>
      </c>
      <c r="C38" s="47" t="s">
        <v>56</v>
      </c>
      <c r="D38" s="100">
        <v>2681</v>
      </c>
      <c r="E38" s="74">
        <v>2035</v>
      </c>
      <c r="F38" s="94">
        <f t="shared" si="0"/>
        <v>-24.095486758672138</v>
      </c>
      <c r="G38" s="89" t="s">
        <v>133</v>
      </c>
    </row>
    <row r="39" spans="1:9" ht="19.5" customHeight="1" x14ac:dyDescent="0.25">
      <c r="A39" s="69" t="s">
        <v>16</v>
      </c>
      <c r="B39" s="57" t="s">
        <v>87</v>
      </c>
      <c r="C39" s="47" t="s">
        <v>56</v>
      </c>
      <c r="D39" s="100">
        <v>718</v>
      </c>
      <c r="E39" s="74">
        <v>281</v>
      </c>
      <c r="F39" s="94">
        <f t="shared" si="0"/>
        <v>-60.863509749303624</v>
      </c>
      <c r="G39" s="89" t="s">
        <v>133</v>
      </c>
    </row>
    <row r="40" spans="1:9" ht="20.25" customHeight="1" x14ac:dyDescent="0.25">
      <c r="A40" s="69" t="s">
        <v>17</v>
      </c>
      <c r="B40" s="57" t="s">
        <v>88</v>
      </c>
      <c r="C40" s="47" t="s">
        <v>56</v>
      </c>
      <c r="D40" s="74">
        <v>1131</v>
      </c>
      <c r="E40" s="74">
        <v>631</v>
      </c>
      <c r="F40" s="94">
        <f t="shared" si="0"/>
        <v>-44.208664898320073</v>
      </c>
      <c r="G40" s="89" t="s">
        <v>133</v>
      </c>
    </row>
    <row r="41" spans="1:9" ht="20.25" customHeight="1" x14ac:dyDescent="0.25">
      <c r="A41" s="87" t="s">
        <v>125</v>
      </c>
      <c r="B41" s="46" t="s">
        <v>86</v>
      </c>
      <c r="C41" s="47" t="s">
        <v>56</v>
      </c>
      <c r="D41" s="74"/>
      <c r="E41" s="74">
        <v>241</v>
      </c>
      <c r="F41" s="94"/>
      <c r="G41" s="89" t="s">
        <v>99</v>
      </c>
    </row>
    <row r="42" spans="1:9" ht="22.5" customHeight="1" x14ac:dyDescent="0.25">
      <c r="A42" s="68" t="s">
        <v>18</v>
      </c>
      <c r="B42" s="61" t="s">
        <v>89</v>
      </c>
      <c r="C42" s="56" t="s">
        <v>56</v>
      </c>
      <c r="D42" s="101">
        <f>D43</f>
        <v>25752</v>
      </c>
      <c r="E42" s="101">
        <f>E43</f>
        <v>24698</v>
      </c>
      <c r="F42" s="94">
        <f t="shared" si="0"/>
        <v>-4.0928859894377183</v>
      </c>
      <c r="G42" s="89" t="s">
        <v>133</v>
      </c>
      <c r="H42" s="76"/>
      <c r="I42" s="76"/>
    </row>
    <row r="43" spans="1:9" ht="20.25" customHeight="1" x14ac:dyDescent="0.25">
      <c r="A43" s="68" t="s">
        <v>19</v>
      </c>
      <c r="B43" s="57" t="s">
        <v>90</v>
      </c>
      <c r="C43" s="47" t="s">
        <v>56</v>
      </c>
      <c r="D43" s="111">
        <f>D45+D48+D50+D56+D57+D58+D59+D60+D61+D62+D63</f>
        <v>25752</v>
      </c>
      <c r="E43" s="111">
        <f>E45+E48+E49+E50+E56+E57+E58+E59+E60+E61+E62+E63</f>
        <v>24698</v>
      </c>
      <c r="F43" s="94">
        <f t="shared" si="0"/>
        <v>-4.0928859894377183</v>
      </c>
      <c r="G43" s="89" t="s">
        <v>133</v>
      </c>
    </row>
    <row r="44" spans="1:9" ht="12" customHeight="1" x14ac:dyDescent="0.25">
      <c r="A44" s="68"/>
      <c r="B44" s="15" t="s">
        <v>54</v>
      </c>
      <c r="C44" s="47"/>
      <c r="D44" s="111"/>
      <c r="E44" s="111"/>
      <c r="F44" s="94"/>
      <c r="G44" s="49"/>
    </row>
    <row r="45" spans="1:9" ht="45" customHeight="1" x14ac:dyDescent="0.25">
      <c r="A45" s="70" t="s">
        <v>20</v>
      </c>
      <c r="B45" s="63" t="s">
        <v>91</v>
      </c>
      <c r="C45" s="47" t="s">
        <v>56</v>
      </c>
      <c r="D45" s="105">
        <v>17123</v>
      </c>
      <c r="E45" s="111">
        <v>15189</v>
      </c>
      <c r="F45" s="94">
        <f t="shared" si="0"/>
        <v>-11.294749751795834</v>
      </c>
      <c r="G45" s="89" t="s">
        <v>133</v>
      </c>
    </row>
    <row r="46" spans="1:9" ht="22.5" customHeight="1" x14ac:dyDescent="0.25">
      <c r="A46" s="71" t="s">
        <v>21</v>
      </c>
      <c r="B46" s="58" t="s">
        <v>92</v>
      </c>
      <c r="C46" s="59" t="s">
        <v>57</v>
      </c>
      <c r="D46" s="104">
        <v>79273</v>
      </c>
      <c r="E46" s="110">
        <v>79109</v>
      </c>
      <c r="F46" s="91">
        <f t="shared" si="0"/>
        <v>-0.20688002220175861</v>
      </c>
      <c r="G46" s="89"/>
    </row>
    <row r="47" spans="1:9" ht="22.5" customHeight="1" x14ac:dyDescent="0.25">
      <c r="A47" s="70" t="s">
        <v>22</v>
      </c>
      <c r="B47" s="57" t="s">
        <v>78</v>
      </c>
      <c r="C47" s="47" t="s">
        <v>58</v>
      </c>
      <c r="D47" s="100">
        <v>18</v>
      </c>
      <c r="E47" s="74">
        <v>16</v>
      </c>
      <c r="F47" s="94">
        <f t="shared" si="0"/>
        <v>-11.111111111111114</v>
      </c>
      <c r="G47" s="89"/>
    </row>
    <row r="48" spans="1:9" ht="45.75" customHeight="1" x14ac:dyDescent="0.25">
      <c r="A48" s="70" t="s">
        <v>93</v>
      </c>
      <c r="B48" s="57" t="s">
        <v>79</v>
      </c>
      <c r="C48" s="47" t="s">
        <v>56</v>
      </c>
      <c r="D48" s="105">
        <v>1695</v>
      </c>
      <c r="E48" s="74">
        <v>1336</v>
      </c>
      <c r="F48" s="94">
        <f t="shared" si="0"/>
        <v>-21.17994100294986</v>
      </c>
      <c r="G48" s="89" t="s">
        <v>133</v>
      </c>
    </row>
    <row r="49" spans="1:15" ht="45.75" customHeight="1" x14ac:dyDescent="0.25">
      <c r="A49" s="70"/>
      <c r="B49" s="57" t="s">
        <v>130</v>
      </c>
      <c r="C49" s="47" t="s">
        <v>56</v>
      </c>
      <c r="D49" s="105"/>
      <c r="E49" s="74">
        <v>217</v>
      </c>
      <c r="F49" s="94"/>
      <c r="G49" s="89" t="s">
        <v>99</v>
      </c>
    </row>
    <row r="50" spans="1:15" ht="23.25" customHeight="1" x14ac:dyDescent="0.25">
      <c r="A50" s="70" t="s">
        <v>23</v>
      </c>
      <c r="B50" s="57" t="s">
        <v>94</v>
      </c>
      <c r="C50" s="47" t="s">
        <v>56</v>
      </c>
      <c r="D50" s="105">
        <f>SUM(D51:D55)</f>
        <v>1532</v>
      </c>
      <c r="E50" s="105">
        <f>SUM(E51:E55)</f>
        <v>3069</v>
      </c>
      <c r="F50" s="94">
        <f t="shared" si="0"/>
        <v>100.32637075718017</v>
      </c>
      <c r="G50" s="89" t="s">
        <v>133</v>
      </c>
    </row>
    <row r="51" spans="1:15" ht="71.25" customHeight="1" x14ac:dyDescent="0.25">
      <c r="A51" s="70" t="s">
        <v>24</v>
      </c>
      <c r="B51" s="57" t="s">
        <v>95</v>
      </c>
      <c r="C51" s="47" t="s">
        <v>56</v>
      </c>
      <c r="D51" s="105">
        <v>773</v>
      </c>
      <c r="E51" s="74">
        <v>2346</v>
      </c>
      <c r="F51" s="94">
        <f t="shared" si="0"/>
        <v>203.4928848641656</v>
      </c>
      <c r="G51" s="89" t="s">
        <v>137</v>
      </c>
    </row>
    <row r="52" spans="1:15" ht="22.5" x14ac:dyDescent="0.25">
      <c r="A52" s="70" t="s">
        <v>25</v>
      </c>
      <c r="B52" s="57" t="s">
        <v>96</v>
      </c>
      <c r="C52" s="47" t="s">
        <v>56</v>
      </c>
      <c r="D52" s="105">
        <v>331</v>
      </c>
      <c r="E52" s="74">
        <v>461</v>
      </c>
      <c r="F52" s="94">
        <f t="shared" si="0"/>
        <v>39.274924471299101</v>
      </c>
      <c r="G52" s="89" t="s">
        <v>133</v>
      </c>
    </row>
    <row r="53" spans="1:15" ht="22.5" x14ac:dyDescent="0.25">
      <c r="A53" s="70" t="s">
        <v>26</v>
      </c>
      <c r="B53" s="57" t="s">
        <v>97</v>
      </c>
      <c r="C53" s="47" t="s">
        <v>56</v>
      </c>
      <c r="D53" s="105">
        <v>207</v>
      </c>
      <c r="E53" s="74">
        <v>102</v>
      </c>
      <c r="F53" s="94">
        <f t="shared" si="0"/>
        <v>-50.724637681159415</v>
      </c>
      <c r="G53" s="89" t="s">
        <v>133</v>
      </c>
    </row>
    <row r="54" spans="1:15" ht="22.5" x14ac:dyDescent="0.25">
      <c r="A54" s="70" t="s">
        <v>27</v>
      </c>
      <c r="B54" s="57" t="s">
        <v>98</v>
      </c>
      <c r="C54" s="47" t="s">
        <v>56</v>
      </c>
      <c r="D54" s="105">
        <v>40</v>
      </c>
      <c r="E54" s="74">
        <v>53</v>
      </c>
      <c r="F54" s="94">
        <f t="shared" si="0"/>
        <v>32.5</v>
      </c>
      <c r="G54" s="89" t="s">
        <v>133</v>
      </c>
    </row>
    <row r="55" spans="1:15" ht="22.5" x14ac:dyDescent="0.25">
      <c r="A55" s="70" t="s">
        <v>28</v>
      </c>
      <c r="B55" s="57" t="s">
        <v>100</v>
      </c>
      <c r="C55" s="47" t="s">
        <v>56</v>
      </c>
      <c r="D55" s="105">
        <v>181</v>
      </c>
      <c r="E55" s="74">
        <v>107</v>
      </c>
      <c r="F55" s="94">
        <f t="shared" si="0"/>
        <v>-40.88397790055248</v>
      </c>
      <c r="G55" s="89" t="s">
        <v>133</v>
      </c>
    </row>
    <row r="56" spans="1:15" ht="22.5" x14ac:dyDescent="0.25">
      <c r="A56" s="70" t="s">
        <v>29</v>
      </c>
      <c r="B56" s="57" t="s">
        <v>30</v>
      </c>
      <c r="C56" s="47" t="s">
        <v>56</v>
      </c>
      <c r="D56" s="100">
        <v>648</v>
      </c>
      <c r="E56" s="74">
        <v>301</v>
      </c>
      <c r="F56" s="94">
        <f t="shared" si="0"/>
        <v>-53.549382716049379</v>
      </c>
      <c r="G56" s="89" t="s">
        <v>133</v>
      </c>
    </row>
    <row r="57" spans="1:15" ht="27.75" customHeight="1" x14ac:dyDescent="0.25">
      <c r="A57" s="70" t="s">
        <v>31</v>
      </c>
      <c r="B57" s="57" t="s">
        <v>101</v>
      </c>
      <c r="C57" s="47" t="s">
        <v>56</v>
      </c>
      <c r="D57" s="100">
        <v>110</v>
      </c>
      <c r="E57" s="74">
        <v>243</v>
      </c>
      <c r="F57" s="94">
        <f t="shared" si="0"/>
        <v>120.90909090909091</v>
      </c>
      <c r="G57" s="89" t="s">
        <v>133</v>
      </c>
    </row>
    <row r="58" spans="1:15" ht="22.5" x14ac:dyDescent="0.25">
      <c r="A58" s="71" t="s">
        <v>32</v>
      </c>
      <c r="B58" s="58" t="s">
        <v>102</v>
      </c>
      <c r="C58" s="47" t="s">
        <v>56</v>
      </c>
      <c r="D58" s="109">
        <v>354</v>
      </c>
      <c r="E58" s="112">
        <v>314</v>
      </c>
      <c r="F58" s="91">
        <f t="shared" si="0"/>
        <v>-11.299435028248581</v>
      </c>
      <c r="G58" s="89" t="s">
        <v>133</v>
      </c>
    </row>
    <row r="59" spans="1:15" ht="22.5" x14ac:dyDescent="0.25">
      <c r="A59" s="71" t="s">
        <v>33</v>
      </c>
      <c r="B59" s="58" t="s">
        <v>103</v>
      </c>
      <c r="C59" s="47" t="s">
        <v>56</v>
      </c>
      <c r="D59" s="109">
        <v>368</v>
      </c>
      <c r="E59" s="112">
        <v>499</v>
      </c>
      <c r="F59" s="91">
        <f t="shared" si="0"/>
        <v>35.59782608695653</v>
      </c>
      <c r="G59" s="89" t="s">
        <v>133</v>
      </c>
    </row>
    <row r="60" spans="1:15" s="7" customFormat="1" ht="22.5" x14ac:dyDescent="0.2">
      <c r="A60" s="71" t="s">
        <v>34</v>
      </c>
      <c r="B60" s="58" t="s">
        <v>104</v>
      </c>
      <c r="C60" s="47" t="s">
        <v>56</v>
      </c>
      <c r="D60" s="109">
        <v>458</v>
      </c>
      <c r="E60" s="112">
        <v>294</v>
      </c>
      <c r="F60" s="91">
        <f t="shared" si="0"/>
        <v>-35.807860262008731</v>
      </c>
      <c r="G60" s="89" t="s">
        <v>133</v>
      </c>
      <c r="H60" s="77"/>
      <c r="I60" s="77"/>
      <c r="J60" s="77"/>
      <c r="K60" s="77"/>
      <c r="L60" s="77"/>
      <c r="M60" s="77"/>
      <c r="N60" s="77"/>
      <c r="O60" s="77"/>
    </row>
    <row r="61" spans="1:15" ht="24" x14ac:dyDescent="0.25">
      <c r="A61" s="70" t="s">
        <v>35</v>
      </c>
      <c r="B61" s="66" t="s">
        <v>105</v>
      </c>
      <c r="C61" s="47" t="s">
        <v>56</v>
      </c>
      <c r="D61" s="109">
        <v>756</v>
      </c>
      <c r="E61" s="112">
        <v>239</v>
      </c>
      <c r="F61" s="91">
        <f t="shared" si="0"/>
        <v>-68.386243386243379</v>
      </c>
      <c r="G61" s="89" t="s">
        <v>133</v>
      </c>
    </row>
    <row r="62" spans="1:15" ht="22.5" x14ac:dyDescent="0.25">
      <c r="A62" s="70" t="s">
        <v>36</v>
      </c>
      <c r="B62" s="67" t="s">
        <v>106</v>
      </c>
      <c r="C62" s="47" t="s">
        <v>56</v>
      </c>
      <c r="D62" s="109">
        <v>50</v>
      </c>
      <c r="E62" s="112">
        <v>21</v>
      </c>
      <c r="F62" s="91">
        <f t="shared" si="0"/>
        <v>-58</v>
      </c>
      <c r="G62" s="89" t="s">
        <v>133</v>
      </c>
    </row>
    <row r="63" spans="1:15" ht="22.5" x14ac:dyDescent="0.25">
      <c r="A63" s="72" t="s">
        <v>37</v>
      </c>
      <c r="B63" s="67" t="s">
        <v>107</v>
      </c>
      <c r="C63" s="47" t="s">
        <v>56</v>
      </c>
      <c r="D63" s="104">
        <f>D64+D65+D66+D67</f>
        <v>2658</v>
      </c>
      <c r="E63" s="104">
        <f>E64+E65+E66+E67+E68</f>
        <v>2976</v>
      </c>
      <c r="F63" s="91">
        <f t="shared" si="0"/>
        <v>11.963882618510155</v>
      </c>
      <c r="G63" s="89" t="s">
        <v>133</v>
      </c>
    </row>
    <row r="64" spans="1:15" x14ac:dyDescent="0.25">
      <c r="A64" s="70" t="s">
        <v>38</v>
      </c>
      <c r="B64" s="67" t="s">
        <v>108</v>
      </c>
      <c r="C64" s="47" t="s">
        <v>56</v>
      </c>
      <c r="D64" s="109">
        <v>277</v>
      </c>
      <c r="E64" s="112">
        <v>120</v>
      </c>
      <c r="F64" s="91">
        <f t="shared" si="0"/>
        <v>-56.678700361010833</v>
      </c>
      <c r="G64" s="89" t="s">
        <v>99</v>
      </c>
    </row>
    <row r="65" spans="1:9" ht="22.5" x14ac:dyDescent="0.25">
      <c r="A65" s="71" t="s">
        <v>39</v>
      </c>
      <c r="B65" s="67" t="s">
        <v>109</v>
      </c>
      <c r="C65" s="47" t="s">
        <v>56</v>
      </c>
      <c r="D65" s="109">
        <v>1299</v>
      </c>
      <c r="E65" s="112">
        <v>565</v>
      </c>
      <c r="F65" s="91">
        <f t="shared" si="0"/>
        <v>-56.505003849114708</v>
      </c>
      <c r="G65" s="89" t="s">
        <v>133</v>
      </c>
    </row>
    <row r="66" spans="1:9" ht="22.5" x14ac:dyDescent="0.25">
      <c r="A66" s="70" t="s">
        <v>40</v>
      </c>
      <c r="B66" s="57" t="s">
        <v>110</v>
      </c>
      <c r="C66" s="47" t="s">
        <v>56</v>
      </c>
      <c r="D66" s="100">
        <v>726</v>
      </c>
      <c r="E66" s="74">
        <v>348</v>
      </c>
      <c r="F66" s="94">
        <f t="shared" si="0"/>
        <v>-52.066115702479337</v>
      </c>
      <c r="G66" s="89" t="s">
        <v>133</v>
      </c>
    </row>
    <row r="67" spans="1:9" ht="22.5" x14ac:dyDescent="0.25">
      <c r="A67" s="70" t="s">
        <v>41</v>
      </c>
      <c r="B67" s="57" t="s">
        <v>111</v>
      </c>
      <c r="C67" s="47" t="s">
        <v>56</v>
      </c>
      <c r="D67" s="100">
        <v>356</v>
      </c>
      <c r="E67" s="74">
        <v>63</v>
      </c>
      <c r="F67" s="94">
        <f t="shared" si="0"/>
        <v>-82.303370786516851</v>
      </c>
      <c r="G67" s="89" t="s">
        <v>133</v>
      </c>
    </row>
    <row r="68" spans="1:9" ht="22.5" x14ac:dyDescent="0.25">
      <c r="A68" s="70"/>
      <c r="B68" s="57" t="s">
        <v>112</v>
      </c>
      <c r="C68" s="47" t="s">
        <v>56</v>
      </c>
      <c r="D68" s="100"/>
      <c r="E68" s="74">
        <v>1880</v>
      </c>
      <c r="F68" s="94"/>
      <c r="G68" s="89" t="s">
        <v>133</v>
      </c>
    </row>
    <row r="69" spans="1:9" ht="22.5" x14ac:dyDescent="0.25">
      <c r="A69" s="68" t="s">
        <v>42</v>
      </c>
      <c r="B69" s="28" t="s">
        <v>113</v>
      </c>
      <c r="C69" s="56" t="s">
        <v>56</v>
      </c>
      <c r="D69" s="29">
        <f>D14+D42</f>
        <v>324827</v>
      </c>
      <c r="E69" s="29">
        <f>E14+E42</f>
        <v>167081</v>
      </c>
      <c r="F69" s="94">
        <f t="shared" si="0"/>
        <v>-48.563081270953454</v>
      </c>
      <c r="G69" s="89" t="s">
        <v>133</v>
      </c>
    </row>
    <row r="70" spans="1:9" ht="62.25" customHeight="1" x14ac:dyDescent="0.25">
      <c r="A70" s="73" t="s">
        <v>43</v>
      </c>
      <c r="B70" s="85" t="s">
        <v>115</v>
      </c>
      <c r="C70" s="56" t="s">
        <v>56</v>
      </c>
      <c r="D70" s="113">
        <f>D72-D69</f>
        <v>6380</v>
      </c>
      <c r="E70" s="113">
        <f>E72-E69</f>
        <v>-48049.400399999984</v>
      </c>
      <c r="F70" s="91">
        <f t="shared" si="0"/>
        <v>-853.125398119122</v>
      </c>
      <c r="G70" s="89" t="s">
        <v>133</v>
      </c>
    </row>
    <row r="71" spans="1:9" ht="24" x14ac:dyDescent="0.25">
      <c r="A71" s="32" t="s">
        <v>44</v>
      </c>
      <c r="B71" s="85" t="s">
        <v>114</v>
      </c>
      <c r="C71" s="56" t="s">
        <v>56</v>
      </c>
      <c r="D71" s="114">
        <v>60128.5</v>
      </c>
      <c r="E71" s="114">
        <v>60128.5</v>
      </c>
      <c r="F71" s="91">
        <f t="shared" si="0"/>
        <v>0</v>
      </c>
      <c r="G71" s="89"/>
    </row>
    <row r="72" spans="1:9" ht="36" x14ac:dyDescent="0.25">
      <c r="A72" s="34" t="s">
        <v>45</v>
      </c>
      <c r="B72" s="33" t="s">
        <v>116</v>
      </c>
      <c r="C72" s="56" t="s">
        <v>56</v>
      </c>
      <c r="D72" s="113">
        <v>331207</v>
      </c>
      <c r="E72" s="115">
        <f>E73*E74</f>
        <v>119031.59960000002</v>
      </c>
      <c r="F72" s="91">
        <f t="shared" si="0"/>
        <v>-64.061266941821884</v>
      </c>
      <c r="G72" s="89" t="s">
        <v>133</v>
      </c>
    </row>
    <row r="73" spans="1:9" ht="22.5" x14ac:dyDescent="0.25">
      <c r="A73" s="35" t="s">
        <v>46</v>
      </c>
      <c r="B73" s="30" t="s">
        <v>117</v>
      </c>
      <c r="C73" s="36" t="s">
        <v>61</v>
      </c>
      <c r="D73" s="116">
        <v>364.75900000000001</v>
      </c>
      <c r="E73" s="117">
        <v>142.43</v>
      </c>
      <c r="F73" s="91">
        <f t="shared" si="0"/>
        <v>-60.952300011788608</v>
      </c>
      <c r="G73" s="89" t="s">
        <v>133</v>
      </c>
      <c r="I73" s="78"/>
    </row>
    <row r="74" spans="1:9" ht="33.75" x14ac:dyDescent="0.25">
      <c r="A74" s="35" t="s">
        <v>47</v>
      </c>
      <c r="B74" s="37" t="s">
        <v>48</v>
      </c>
      <c r="C74" s="31" t="s">
        <v>59</v>
      </c>
      <c r="D74" s="118">
        <v>908.02</v>
      </c>
      <c r="E74" s="119">
        <v>835.72</v>
      </c>
      <c r="F74" s="91">
        <f>(E74/D74*100)-100</f>
        <v>-7.9623796832668887</v>
      </c>
      <c r="G74" s="89" t="s">
        <v>138</v>
      </c>
    </row>
    <row r="75" spans="1:9" x14ac:dyDescent="0.25">
      <c r="A75" s="6"/>
      <c r="B75" s="38" t="s">
        <v>118</v>
      </c>
      <c r="C75" s="86" t="s">
        <v>136</v>
      </c>
      <c r="D75" s="86"/>
      <c r="E75" s="88"/>
    </row>
    <row r="76" spans="1:9" x14ac:dyDescent="0.25">
      <c r="B76" s="39" t="s">
        <v>119</v>
      </c>
      <c r="C76" s="79" t="s">
        <v>126</v>
      </c>
      <c r="D76" s="79"/>
      <c r="E76" s="79"/>
    </row>
    <row r="77" spans="1:9" x14ac:dyDescent="0.25">
      <c r="B77" s="40" t="s">
        <v>120</v>
      </c>
      <c r="C77" s="80" t="s">
        <v>127</v>
      </c>
      <c r="D77" s="80"/>
      <c r="E77" s="80"/>
    </row>
    <row r="78" spans="1:9" x14ac:dyDescent="0.25">
      <c r="B78" s="39" t="s">
        <v>121</v>
      </c>
      <c r="C78" s="81" t="s">
        <v>129</v>
      </c>
      <c r="D78" s="79"/>
      <c r="E78" s="79"/>
    </row>
    <row r="79" spans="1:9" x14ac:dyDescent="0.25">
      <c r="B79" s="39" t="s">
        <v>122</v>
      </c>
      <c r="C79" s="79" t="s">
        <v>128</v>
      </c>
      <c r="D79" s="79"/>
      <c r="E79" s="79"/>
    </row>
    <row r="80" spans="1:9" x14ac:dyDescent="0.25">
      <c r="B80" s="39" t="s">
        <v>132</v>
      </c>
      <c r="C80" s="79" t="s">
        <v>123</v>
      </c>
      <c r="D80" s="79"/>
      <c r="E80" s="79"/>
    </row>
    <row r="81" spans="2:5" x14ac:dyDescent="0.25">
      <c r="B81" s="39" t="s">
        <v>139</v>
      </c>
      <c r="C81" s="41"/>
      <c r="D81" s="41"/>
      <c r="E81" s="41"/>
    </row>
    <row r="82" spans="2:5" x14ac:dyDescent="0.25">
      <c r="B82" s="39" t="s">
        <v>124</v>
      </c>
      <c r="C82" s="41"/>
      <c r="D82" s="41"/>
      <c r="E82" s="41"/>
    </row>
  </sheetData>
  <mergeCells count="15">
    <mergeCell ref="G11:G12"/>
    <mergeCell ref="B9:F9"/>
    <mergeCell ref="B10:F10"/>
    <mergeCell ref="A11:A12"/>
    <mergeCell ref="B11:B12"/>
    <mergeCell ref="C11:C12"/>
    <mergeCell ref="D11:D12"/>
    <mergeCell ref="E11:E12"/>
    <mergeCell ref="F11:F12"/>
    <mergeCell ref="B8:F8"/>
    <mergeCell ref="E1:G1"/>
    <mergeCell ref="B3:F3"/>
    <mergeCell ref="B4:G4"/>
    <mergeCell ref="B5:F5"/>
    <mergeCell ref="F2:G2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полугодие 2020 передача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2018-04-17T04:41:21Z</cp:lastPrinted>
  <dcterms:created xsi:type="dcterms:W3CDTF">2015-11-04T11:10:16Z</dcterms:created>
  <dcterms:modified xsi:type="dcterms:W3CDTF">2020-12-29T02:13:44Z</dcterms:modified>
</cp:coreProperties>
</file>