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17 год каз" sheetId="1" r:id="rId1"/>
  </sheets>
  <calcPr calcId="145621"/>
</workbook>
</file>

<file path=xl/calcChain.xml><?xml version="1.0" encoding="utf-8"?>
<calcChain xmlns="http://schemas.openxmlformats.org/spreadsheetml/2006/main">
  <c r="E69" i="1" l="1"/>
  <c r="D69" i="1"/>
  <c r="E60" i="1" l="1"/>
  <c r="F70" i="1" l="1"/>
  <c r="F69" i="1"/>
  <c r="F68" i="1"/>
  <c r="F64" i="1"/>
  <c r="F63" i="1"/>
  <c r="F62" i="1"/>
  <c r="F61" i="1"/>
  <c r="F60" i="1"/>
  <c r="D60" i="1"/>
  <c r="F59" i="1"/>
  <c r="F58" i="1"/>
  <c r="F57" i="1"/>
  <c r="F56" i="1"/>
  <c r="F55" i="1"/>
  <c r="F54" i="1"/>
  <c r="F53" i="1"/>
  <c r="F52" i="1"/>
  <c r="F51" i="1"/>
  <c r="F50" i="1"/>
  <c r="F49" i="1"/>
  <c r="F48" i="1"/>
  <c r="E47" i="1"/>
  <c r="D47" i="1"/>
  <c r="F46" i="1"/>
  <c r="F45" i="1"/>
  <c r="F44" i="1"/>
  <c r="D43" i="1"/>
  <c r="D41" i="1" s="1"/>
  <c r="D40" i="1" s="1"/>
  <c r="F39" i="1"/>
  <c r="F38" i="1"/>
  <c r="F37" i="1"/>
  <c r="F36" i="1"/>
  <c r="E34" i="1"/>
  <c r="D34" i="1"/>
  <c r="F33" i="1"/>
  <c r="F32" i="1"/>
  <c r="D30" i="1"/>
  <c r="F30" i="1" s="1"/>
  <c r="F29" i="1"/>
  <c r="F28" i="1"/>
  <c r="F27" i="1"/>
  <c r="F26" i="1"/>
  <c r="F25" i="1"/>
  <c r="E23" i="1"/>
  <c r="D23" i="1"/>
  <c r="F22" i="1"/>
  <c r="F21" i="1"/>
  <c r="F20" i="1"/>
  <c r="F19" i="1"/>
  <c r="F18" i="1"/>
  <c r="E16" i="1"/>
  <c r="D16" i="1"/>
  <c r="F43" i="1" l="1"/>
  <c r="F34" i="1"/>
  <c r="F47" i="1"/>
  <c r="D14" i="1"/>
  <c r="D66" i="1" s="1"/>
  <c r="D67" i="1" s="1"/>
  <c r="F23" i="1"/>
  <c r="F16" i="1"/>
  <c r="E41" i="1"/>
  <c r="E40" i="1" s="1"/>
  <c r="F40" i="1" s="1"/>
  <c r="E14" i="1"/>
  <c r="F41" i="1" l="1"/>
  <c r="E66" i="1"/>
  <c r="F14" i="1"/>
  <c r="F66" i="1" l="1"/>
  <c r="E67" i="1"/>
  <c r="F67" i="1" s="1"/>
</calcChain>
</file>

<file path=xl/sharedStrings.xml><?xml version="1.0" encoding="utf-8"?>
<sst xmlns="http://schemas.openxmlformats.org/spreadsheetml/2006/main" count="225" uniqueCount="130">
  <si>
    <t>Табиғи монополия субъектілерінің    </t>
  </si>
  <si>
    <t>реттеліп көрсетілетін қызметтеріне (тауарларына, жұмыстарына) тарифтердің (бағалардың, алымдар стакаларының)  шекті деңгейін және тарифтік сметаларды бекіту қағидаларына 1-қосымша</t>
  </si>
  <si>
    <t>Реттеліп көрсетілетін қызметтерге тарифтік сметаның орындалуы туралы есеп</t>
  </si>
  <si>
    <t>Жылу энергиясын тарату мен бөлу қызметі бойынша тарифтік сметаның орындалуы туралы мәлімет</t>
  </si>
  <si>
    <t>Индексі ТСО-1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</si>
  <si>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</si>
  <si>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</si>
  <si>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және бәсекелестікті қорғау комитеті</t>
  </si>
  <si>
    <t>Ұсыну мерзімі - жергілікті электрожүйе компанияларын қоспағанда, жыл сайын   есептік  кезеңнің 1  мамырынан кеш емес</t>
  </si>
  <si>
    <t>№ р/н</t>
  </si>
  <si>
    <t>Көрсеткіштердің атауы*</t>
  </si>
  <si>
    <t>Өлшем бірлігі</t>
  </si>
  <si>
    <t>Бекітілген тарифтік сметада көрсетілген</t>
  </si>
  <si>
    <t xml:space="preserve">Тарифтік сметаның нақты қалыптасқан көрсеткіштері </t>
  </si>
  <si>
    <t>% ауытқу</t>
  </si>
  <si>
    <t>Ауытқу себептері</t>
  </si>
  <si>
    <t>I</t>
  </si>
  <si>
    <t>Тауарларды өндіруге және қызметтерді ұсынуға арналған шығындар, барлығы, оның ішінде</t>
  </si>
  <si>
    <t>м. теңге</t>
  </si>
  <si>
    <t>соның ішінде</t>
  </si>
  <si>
    <t>Материалдық шығындар, барлығы</t>
  </si>
  <si>
    <t>м. тенге</t>
  </si>
  <si>
    <t>1. 1.</t>
  </si>
  <si>
    <t>Жанғыш, жаққыш материалдар</t>
  </si>
  <si>
    <t>1. 2.</t>
  </si>
  <si>
    <t>энергия (технологияға электроэнерния)</t>
  </si>
  <si>
    <t>1.3.</t>
  </si>
  <si>
    <t>нормативтік техникалық шығындар</t>
  </si>
  <si>
    <t>%</t>
  </si>
  <si>
    <t>м.Гкал</t>
  </si>
  <si>
    <t>Еңбекақы шығындары, барлығы</t>
  </si>
  <si>
    <t>2.1.</t>
  </si>
  <si>
    <t>Еңбекақы</t>
  </si>
  <si>
    <t>2.1.1.</t>
  </si>
  <si>
    <t>Орташа айлық еңбекақы</t>
  </si>
  <si>
    <t>тенге</t>
  </si>
  <si>
    <t>2.1.2.</t>
  </si>
  <si>
    <t>саны</t>
  </si>
  <si>
    <t>адам</t>
  </si>
  <si>
    <t>2.2.</t>
  </si>
  <si>
    <t>Әлеуметтік салық</t>
  </si>
  <si>
    <t xml:space="preserve">Амортизация </t>
  </si>
  <si>
    <t>Жөндеу жұмысы, барлығы</t>
  </si>
  <si>
    <t>4.1.</t>
  </si>
  <si>
    <t>Негізгі қордың өсуіне әкелмейтін күрделі жөндеу жұмысы</t>
  </si>
  <si>
    <t>5</t>
  </si>
  <si>
    <t>Үшінші тарап қызметтері</t>
  </si>
  <si>
    <t>6</t>
  </si>
  <si>
    <t>басқа да шығындар, барлығы</t>
  </si>
  <si>
    <t>6.1</t>
  </si>
  <si>
    <t>ТҚ мен ЕҚ арналған шығындар</t>
  </si>
  <si>
    <t>6.2</t>
  </si>
  <si>
    <t>Қосалқы бөлшектер</t>
  </si>
  <si>
    <t>6.3</t>
  </si>
  <si>
    <t>коммуналдық қызметтер</t>
  </si>
  <si>
    <t>6.4</t>
  </si>
  <si>
    <t>Басқа материалдар</t>
  </si>
  <si>
    <t>II</t>
  </si>
  <si>
    <t>Кезеңдегі барлық шығындар</t>
  </si>
  <si>
    <t>7</t>
  </si>
  <si>
    <t>Жалпы және әкімшілік шығындар, барлығы</t>
  </si>
  <si>
    <t>7.1</t>
  </si>
  <si>
    <t>Әкімшілік қызмкеткерлерінің еңбекақысы</t>
  </si>
  <si>
    <t>7.1.1</t>
  </si>
  <si>
    <t>орташа айлық жалақы</t>
  </si>
  <si>
    <t>7.1.2</t>
  </si>
  <si>
    <t>7.2</t>
  </si>
  <si>
    <t>7.3</t>
  </si>
  <si>
    <t>салықтар</t>
  </si>
  <si>
    <t>7.3.1</t>
  </si>
  <si>
    <t>мүлік салығы</t>
  </si>
  <si>
    <t>7.3.2</t>
  </si>
  <si>
    <t>көлік салығы</t>
  </si>
  <si>
    <t>7.3.3.</t>
  </si>
  <si>
    <t>жер салығы</t>
  </si>
  <si>
    <t>7.3.4.</t>
  </si>
  <si>
    <t>РЧС қолданғаны үшін салық</t>
  </si>
  <si>
    <t>7.3.5</t>
  </si>
  <si>
    <t>қоршаған ортаға эмиссия үшін төлем</t>
  </si>
  <si>
    <t>7.4</t>
  </si>
  <si>
    <t>амортизация</t>
  </si>
  <si>
    <t>7.5</t>
  </si>
  <si>
    <t>іс-сапар</t>
  </si>
  <si>
    <t>7.6</t>
  </si>
  <si>
    <t>7.7</t>
  </si>
  <si>
    <t>байланыс қызметтері</t>
  </si>
  <si>
    <t>7.8</t>
  </si>
  <si>
    <t>банк қызметтері</t>
  </si>
  <si>
    <t>7.9</t>
  </si>
  <si>
    <t>аудиторлық, консалтингтік және маркетингтік қызметтер</t>
  </si>
  <si>
    <t>7.10</t>
  </si>
  <si>
    <t>кезеңдік басылым</t>
  </si>
  <si>
    <t>7.11</t>
  </si>
  <si>
    <t>басқа шығындар</t>
  </si>
  <si>
    <t>7.11.1</t>
  </si>
  <si>
    <t>кеңсе шығындары</t>
  </si>
  <si>
    <t>7.11.2</t>
  </si>
  <si>
    <t>қызметкерлерді сақтандыру және медбақылау</t>
  </si>
  <si>
    <t>7.11.3</t>
  </si>
  <si>
    <t>ғимаратты қамтамасыз ететін материалдар</t>
  </si>
  <si>
    <t>7.11.4</t>
  </si>
  <si>
    <t>арнайы техникаға көрсетілетін қызметтер</t>
  </si>
  <si>
    <t>тарифте қарастырылмаған тарифтер</t>
  </si>
  <si>
    <t>III</t>
  </si>
  <si>
    <t>Барлық шығындар</t>
  </si>
  <si>
    <t>IV</t>
  </si>
  <si>
    <t>Кіріс (БПА*СП)</t>
  </si>
  <si>
    <t>V</t>
  </si>
  <si>
    <t>Реттелетін базалық пайдаланылған  активтер (БПА)</t>
  </si>
  <si>
    <t>VI</t>
  </si>
  <si>
    <t>Барлық кіріс (нормативті шығындарды қалпына келтіру есебінен)</t>
  </si>
  <si>
    <t>VII</t>
  </si>
  <si>
    <t>Көрсетілген қызмет көлемі</t>
  </si>
  <si>
    <t>м. Гкал</t>
  </si>
  <si>
    <t>VIII</t>
  </si>
  <si>
    <t>Тариф</t>
  </si>
  <si>
    <t>тенге/Гкал</t>
  </si>
  <si>
    <t>Ұйымның атауы  "Теплосервис-Ақсу" КМК</t>
  </si>
  <si>
    <t>Мекен-жайы    Аксу қ. Вокзальная к. 5</t>
  </si>
  <si>
    <t>Телефоны</t>
  </si>
  <si>
    <t>8(71837)50130</t>
  </si>
  <si>
    <t>Электрондық пошта мекен-жайы teploservis_aksu@mail.ru</t>
  </si>
  <si>
    <t>Жетекші</t>
  </si>
  <si>
    <t>_________Түгелбаев А.А.</t>
  </si>
  <si>
    <t>М.О.</t>
  </si>
  <si>
    <t>жартыжылық мәліметті жылдық шығынмен салыстыру</t>
  </si>
  <si>
    <t>сәйкес келеді</t>
  </si>
  <si>
    <t>негізгі қаражатты қайта бағалау</t>
  </si>
  <si>
    <t>Есептік кезең 1 жартыжылдық 2017 жыл</t>
  </si>
  <si>
    <r>
      <t>Күні "_29_"</t>
    </r>
    <r>
      <rPr>
        <b/>
        <u/>
        <sz val="10"/>
        <rFont val="Times New Roman"/>
        <family val="1"/>
        <charset val="204"/>
      </rPr>
      <t>__маусым__</t>
    </r>
    <r>
      <rPr>
        <b/>
        <sz val="10"/>
        <rFont val="Times New Roman"/>
        <family val="1"/>
        <charset val="204"/>
      </rPr>
      <t>2017 жыл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</si>
</sst>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u/>
      <sz val="10"/>
      <color indexed="12"/>
      <name val="Arial Cyr"/>
      <charset val="204"/>
    </font>
    <font>
      <u/>
      <sz val="8"/>
      <color indexed="12"/>
      <name val="Arial Cyr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5" fillId="0" borderId="0" xfId="1" applyFont="1" applyAlignment="1" applyProtection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2" fillId="0" borderId="6" xfId="0" applyFont="1" applyBorder="1"/>
    <xf numFmtId="0" fontId="12" fillId="0" borderId="7" xfId="0" applyFont="1" applyBorder="1" applyAlignment="1">
      <alignment vertical="center" wrapText="1"/>
    </xf>
    <xf numFmtId="164" fontId="12" fillId="2" borderId="8" xfId="0" applyNumberFormat="1" applyFont="1" applyFill="1" applyBorder="1" applyAlignment="1">
      <alignment horizontal="left" vertical="center"/>
    </xf>
    <xf numFmtId="1" fontId="12" fillId="2" borderId="7" xfId="0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2" fillId="0" borderId="11" xfId="0" applyFont="1" applyBorder="1"/>
    <xf numFmtId="0" fontId="2" fillId="0" borderId="10" xfId="0" applyFont="1" applyBorder="1" applyAlignment="1">
      <alignment wrapText="1"/>
    </xf>
    <xf numFmtId="164" fontId="12" fillId="2" borderId="12" xfId="0" applyNumberFormat="1" applyFont="1" applyFill="1" applyBorder="1" applyAlignment="1">
      <alignment horizontal="left"/>
    </xf>
    <xf numFmtId="1" fontId="12" fillId="2" borderId="10" xfId="0" applyNumberFormat="1" applyFont="1" applyFill="1" applyBorder="1" applyAlignment="1">
      <alignment horizontal="center"/>
    </xf>
    <xf numFmtId="1" fontId="12" fillId="2" borderId="12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0" xfId="0" applyFont="1" applyBorder="1"/>
    <xf numFmtId="164" fontId="12" fillId="2" borderId="13" xfId="0" applyNumberFormat="1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" fillId="0" borderId="10" xfId="0" applyFont="1" applyBorder="1"/>
    <xf numFmtId="16" fontId="2" fillId="0" borderId="11" xfId="0" applyNumberFormat="1" applyFont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16" fontId="2" fillId="0" borderId="14" xfId="0" applyNumberFormat="1" applyFont="1" applyBorder="1" applyAlignment="1">
      <alignment horizontal="left"/>
    </xf>
    <xf numFmtId="0" fontId="2" fillId="0" borderId="14" xfId="0" applyFont="1" applyBorder="1"/>
    <xf numFmtId="0" fontId="11" fillId="0" borderId="9" xfId="0" applyFont="1" applyBorder="1" applyAlignment="1">
      <alignment wrapText="1"/>
    </xf>
    <xf numFmtId="0" fontId="2" fillId="0" borderId="15" xfId="0" applyFont="1" applyBorder="1"/>
    <xf numFmtId="164" fontId="2" fillId="2" borderId="16" xfId="0" applyNumberFormat="1" applyFont="1" applyFill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2" fontId="2" fillId="0" borderId="13" xfId="0" applyNumberFormat="1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2" fillId="0" borderId="19" xfId="0" applyFont="1" applyBorder="1"/>
    <xf numFmtId="0" fontId="2" fillId="0" borderId="9" xfId="0" applyFont="1" applyBorder="1" applyAlignment="1">
      <alignment horizontal="center"/>
    </xf>
    <xf numFmtId="1" fontId="12" fillId="2" borderId="9" xfId="0" applyNumberFormat="1" applyFont="1" applyFill="1" applyBorder="1" applyAlignment="1">
      <alignment horizontal="center"/>
    </xf>
    <xf numFmtId="1" fontId="12" fillId="2" borderId="13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/>
    <xf numFmtId="3" fontId="2" fillId="0" borderId="9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49" fontId="2" fillId="0" borderId="20" xfId="0" applyNumberFormat="1" applyFont="1" applyBorder="1"/>
    <xf numFmtId="0" fontId="2" fillId="0" borderId="9" xfId="0" applyFont="1" applyBorder="1" applyAlignment="1">
      <alignment vertical="center"/>
    </xf>
    <xf numFmtId="164" fontId="2" fillId="2" borderId="13" xfId="0" applyNumberFormat="1" applyFont="1" applyFill="1" applyBorder="1" applyAlignment="1">
      <alignment horizontal="left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49" fontId="12" fillId="0" borderId="20" xfId="0" applyNumberFormat="1" applyFont="1" applyFill="1" applyBorder="1"/>
    <xf numFmtId="0" fontId="12" fillId="0" borderId="9" xfId="0" applyFont="1" applyFill="1" applyBorder="1" applyAlignment="1">
      <alignment wrapText="1"/>
    </xf>
    <xf numFmtId="0" fontId="12" fillId="0" borderId="9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9" fontId="2" fillId="0" borderId="9" xfId="0" applyNumberFormat="1" applyFont="1" applyBorder="1"/>
    <xf numFmtId="0" fontId="12" fillId="0" borderId="9" xfId="0" applyFont="1" applyFill="1" applyBorder="1"/>
    <xf numFmtId="1" fontId="12" fillId="0" borderId="13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164" fontId="2" fillId="0" borderId="13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9" xfId="0" applyFont="1" applyFill="1" applyBorder="1"/>
    <xf numFmtId="1" fontId="2" fillId="0" borderId="13" xfId="0" applyNumberFormat="1" applyFont="1" applyFill="1" applyBorder="1" applyAlignment="1">
      <alignment horizontal="center"/>
    </xf>
    <xf numFmtId="49" fontId="2" fillId="0" borderId="20" xfId="0" applyNumberFormat="1" applyFont="1" applyFill="1" applyBorder="1"/>
    <xf numFmtId="1" fontId="2" fillId="0" borderId="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" fontId="2" fillId="0" borderId="9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left"/>
    </xf>
    <xf numFmtId="49" fontId="2" fillId="0" borderId="20" xfId="0" applyNumberFormat="1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12" fillId="0" borderId="20" xfId="0" applyNumberFormat="1" applyFont="1" applyBorder="1"/>
    <xf numFmtId="1" fontId="12" fillId="0" borderId="9" xfId="0" applyNumberFormat="1" applyFont="1" applyFill="1" applyBorder="1" applyAlignment="1">
      <alignment horizontal="center"/>
    </xf>
    <xf numFmtId="49" fontId="12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2" borderId="9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49" fontId="12" fillId="0" borderId="21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164" fontId="12" fillId="2" borderId="9" xfId="0" applyNumberFormat="1" applyFont="1" applyFill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49" fontId="12" fillId="0" borderId="22" xfId="0" applyNumberFormat="1" applyFont="1" applyBorder="1" applyAlignment="1">
      <alignment vertical="center"/>
    </xf>
    <xf numFmtId="49" fontId="12" fillId="0" borderId="9" xfId="0" applyNumberFormat="1" applyFont="1" applyBorder="1" applyAlignment="1">
      <alignment vertical="center"/>
    </xf>
    <xf numFmtId="164" fontId="12" fillId="2" borderId="16" xfId="0" applyNumberFormat="1" applyFont="1" applyFill="1" applyBorder="1" applyAlignment="1">
      <alignment horizontal="left" vertical="center"/>
    </xf>
    <xf numFmtId="165" fontId="12" fillId="2" borderId="9" xfId="0" applyNumberFormat="1" applyFont="1" applyFill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/>
    </xf>
    <xf numFmtId="49" fontId="12" fillId="0" borderId="9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12" fillId="2" borderId="13" xfId="0" applyNumberFormat="1" applyFont="1" applyFill="1" applyBorder="1" applyAlignment="1">
      <alignment horizontal="left" vertical="center"/>
    </xf>
    <xf numFmtId="2" fontId="12" fillId="2" borderId="9" xfId="0" applyNumberFormat="1" applyFont="1" applyFill="1" applyBorder="1" applyAlignment="1">
      <alignment horizontal="center" vertical="center"/>
    </xf>
    <xf numFmtId="49" fontId="14" fillId="0" borderId="0" xfId="0" applyNumberFormat="1" applyFont="1"/>
    <xf numFmtId="0" fontId="7" fillId="0" borderId="0" xfId="0" applyFont="1" applyFill="1" applyBorder="1"/>
    <xf numFmtId="0" fontId="7" fillId="0" borderId="0" xfId="0" applyFont="1" applyBorder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15" fillId="0" borderId="0" xfId="0" applyFont="1" applyAlignment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topLeftCell="A65" workbookViewId="0">
      <selection activeCell="J62" sqref="J62"/>
    </sheetView>
  </sheetViews>
  <sheetFormatPr defaultRowHeight="15" x14ac:dyDescent="0.25"/>
  <cols>
    <col min="1" max="1" width="5.140625" customWidth="1"/>
    <col min="2" max="2" width="30.85546875" customWidth="1"/>
    <col min="3" max="3" width="7.85546875" customWidth="1"/>
    <col min="4" max="4" width="9.7109375" customWidth="1"/>
    <col min="5" max="5" width="11.28515625" customWidth="1"/>
    <col min="7" max="7" width="23" customWidth="1"/>
    <col min="10" max="10" width="10" bestFit="1" customWidth="1"/>
  </cols>
  <sheetData>
    <row r="1" spans="1:7" s="4" customFormat="1" ht="13.5" customHeight="1" x14ac:dyDescent="0.2">
      <c r="A1" s="1"/>
      <c r="B1" s="2"/>
      <c r="C1" s="3"/>
      <c r="D1" s="3"/>
      <c r="E1" s="118" t="s">
        <v>0</v>
      </c>
      <c r="F1" s="118"/>
      <c r="G1" s="118"/>
    </row>
    <row r="2" spans="1:7" s="4" customFormat="1" ht="29.25" customHeight="1" x14ac:dyDescent="0.2">
      <c r="A2" s="5"/>
      <c r="B2" s="2"/>
      <c r="C2" s="3"/>
      <c r="D2" s="3"/>
      <c r="E2" s="119" t="s">
        <v>1</v>
      </c>
      <c r="F2" s="119"/>
      <c r="G2" s="119"/>
    </row>
    <row r="3" spans="1:7" ht="16.5" customHeight="1" x14ac:dyDescent="0.25">
      <c r="A3" s="6"/>
      <c r="B3" s="120" t="s">
        <v>2</v>
      </c>
      <c r="C3" s="120"/>
      <c r="D3" s="120"/>
      <c r="E3" s="120"/>
      <c r="F3" s="120"/>
      <c r="G3" s="7"/>
    </row>
    <row r="4" spans="1:7" ht="12.75" customHeight="1" x14ac:dyDescent="0.25">
      <c r="A4" s="6"/>
      <c r="B4" s="121" t="s">
        <v>3</v>
      </c>
      <c r="C4" s="121"/>
      <c r="D4" s="121"/>
      <c r="E4" s="121"/>
      <c r="F4" s="121"/>
      <c r="G4" s="121"/>
    </row>
    <row r="5" spans="1:7" ht="13.5" customHeight="1" x14ac:dyDescent="0.25">
      <c r="A5" s="8"/>
      <c r="B5" s="120" t="s">
        <v>128</v>
      </c>
      <c r="C5" s="120"/>
      <c r="D5" s="120"/>
      <c r="E5" s="120"/>
      <c r="F5" s="120"/>
    </row>
    <row r="6" spans="1:7" ht="13.5" customHeight="1" x14ac:dyDescent="0.25">
      <c r="A6" s="8"/>
      <c r="B6" s="2" t="s">
        <v>4</v>
      </c>
      <c r="C6" s="116"/>
      <c r="D6" s="116"/>
      <c r="E6" s="116"/>
      <c r="F6" s="116"/>
    </row>
    <row r="7" spans="1:7" ht="12" customHeight="1" x14ac:dyDescent="0.25">
      <c r="A7" s="8"/>
      <c r="B7" s="2" t="s">
        <v>5</v>
      </c>
      <c r="C7" s="116"/>
      <c r="D7" s="116"/>
      <c r="E7" s="116"/>
      <c r="F7" s="116"/>
    </row>
    <row r="8" spans="1:7" ht="12" customHeight="1" x14ac:dyDescent="0.25">
      <c r="A8" s="8"/>
      <c r="B8" s="117" t="s">
        <v>6</v>
      </c>
      <c r="C8" s="117"/>
      <c r="D8" s="117"/>
      <c r="E8" s="117"/>
      <c r="F8" s="117"/>
    </row>
    <row r="9" spans="1:7" ht="22.5" customHeight="1" x14ac:dyDescent="0.25">
      <c r="A9" s="8"/>
      <c r="B9" s="117" t="s">
        <v>7</v>
      </c>
      <c r="C9" s="117"/>
      <c r="D9" s="117"/>
      <c r="E9" s="117"/>
      <c r="F9" s="117"/>
    </row>
    <row r="10" spans="1:7" ht="26.25" customHeight="1" thickBot="1" x14ac:dyDescent="0.3">
      <c r="A10" s="8"/>
      <c r="B10" s="117" t="s">
        <v>8</v>
      </c>
      <c r="C10" s="117"/>
      <c r="D10" s="117"/>
      <c r="E10" s="117"/>
      <c r="F10" s="117"/>
    </row>
    <row r="11" spans="1:7" ht="15.75" customHeight="1" x14ac:dyDescent="0.25">
      <c r="A11" s="123" t="s">
        <v>9</v>
      </c>
      <c r="B11" s="123" t="s">
        <v>10</v>
      </c>
      <c r="C11" s="123" t="s">
        <v>11</v>
      </c>
      <c r="D11" s="123" t="s">
        <v>12</v>
      </c>
      <c r="E11" s="123" t="s">
        <v>13</v>
      </c>
      <c r="F11" s="125" t="s">
        <v>14</v>
      </c>
      <c r="G11" s="127" t="s">
        <v>15</v>
      </c>
    </row>
    <row r="12" spans="1:7" ht="56.25" customHeight="1" thickBot="1" x14ac:dyDescent="0.3">
      <c r="A12" s="124"/>
      <c r="B12" s="124"/>
      <c r="C12" s="124"/>
      <c r="D12" s="124"/>
      <c r="E12" s="124"/>
      <c r="F12" s="126"/>
      <c r="G12" s="128"/>
    </row>
    <row r="13" spans="1:7" s="4" customFormat="1" ht="12" thickBot="1" x14ac:dyDescent="0.25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1">
        <v>6</v>
      </c>
      <c r="G13" s="11">
        <v>7</v>
      </c>
    </row>
    <row r="14" spans="1:7" ht="35.25" customHeight="1" x14ac:dyDescent="0.25">
      <c r="A14" s="12" t="s">
        <v>16</v>
      </c>
      <c r="B14" s="13" t="s">
        <v>17</v>
      </c>
      <c r="C14" s="14" t="s">
        <v>18</v>
      </c>
      <c r="D14" s="15">
        <f>D16+D23+D29+D30+D33+D34</f>
        <v>271662</v>
      </c>
      <c r="E14" s="16">
        <f>E16+E23+E29+E30+E33+E34</f>
        <v>138956</v>
      </c>
      <c r="F14" s="17">
        <f t="shared" ref="F14:F16" si="0">(E14/D14*100)-100</f>
        <v>-48.849673491323777</v>
      </c>
      <c r="G14" s="18" t="s">
        <v>125</v>
      </c>
    </row>
    <row r="15" spans="1:7" ht="9.75" customHeight="1" x14ac:dyDescent="0.25">
      <c r="A15" s="19"/>
      <c r="B15" s="20" t="s">
        <v>19</v>
      </c>
      <c r="C15" s="21"/>
      <c r="D15" s="22"/>
      <c r="E15" s="23"/>
      <c r="F15" s="24"/>
      <c r="G15" s="18"/>
    </row>
    <row r="16" spans="1:7" ht="21.75" customHeight="1" x14ac:dyDescent="0.25">
      <c r="A16" s="25">
        <v>1</v>
      </c>
      <c r="B16" s="26" t="s">
        <v>20</v>
      </c>
      <c r="C16" s="27" t="s">
        <v>21</v>
      </c>
      <c r="D16" s="28">
        <f>D18+D19+D20</f>
        <v>120447</v>
      </c>
      <c r="E16" s="29">
        <f>E18+E19+E20</f>
        <v>70073</v>
      </c>
      <c r="F16" s="24">
        <f t="shared" si="0"/>
        <v>-41.822544355608692</v>
      </c>
      <c r="G16" s="18" t="s">
        <v>125</v>
      </c>
    </row>
    <row r="17" spans="1:7" ht="11.25" customHeight="1" x14ac:dyDescent="0.25">
      <c r="A17" s="25"/>
      <c r="B17" s="30" t="s">
        <v>19</v>
      </c>
      <c r="C17" s="27"/>
      <c r="D17" s="28"/>
      <c r="E17" s="29"/>
      <c r="F17" s="24"/>
      <c r="G17" s="18"/>
    </row>
    <row r="18" spans="1:7" ht="22.5" customHeight="1" x14ac:dyDescent="0.25">
      <c r="A18" s="31" t="s">
        <v>22</v>
      </c>
      <c r="B18" s="30" t="s">
        <v>23</v>
      </c>
      <c r="C18" s="32" t="s">
        <v>21</v>
      </c>
      <c r="D18" s="33">
        <v>14985</v>
      </c>
      <c r="E18" s="34">
        <v>7576</v>
      </c>
      <c r="F18" s="35">
        <f>(E18/D18*100)-100</f>
        <v>-49.442776109442775</v>
      </c>
      <c r="G18" s="18" t="s">
        <v>125</v>
      </c>
    </row>
    <row r="19" spans="1:7" ht="22.5" customHeight="1" x14ac:dyDescent="0.25">
      <c r="A19" s="36" t="s">
        <v>24</v>
      </c>
      <c r="B19" s="37" t="s">
        <v>25</v>
      </c>
      <c r="C19" s="32" t="s">
        <v>21</v>
      </c>
      <c r="D19" s="33">
        <v>5043</v>
      </c>
      <c r="E19" s="34">
        <v>3046</v>
      </c>
      <c r="F19" s="24">
        <f t="shared" ref="F19:F70" si="1">(E19/D19*100)-100</f>
        <v>-39.599444774935556</v>
      </c>
      <c r="G19" s="18" t="s">
        <v>125</v>
      </c>
    </row>
    <row r="20" spans="1:7" ht="21" customHeight="1" x14ac:dyDescent="0.25">
      <c r="A20" s="37" t="s">
        <v>26</v>
      </c>
      <c r="B20" s="39" t="s">
        <v>27</v>
      </c>
      <c r="C20" s="40" t="s">
        <v>21</v>
      </c>
      <c r="D20" s="33">
        <v>100419</v>
      </c>
      <c r="E20" s="34">
        <v>59451</v>
      </c>
      <c r="F20" s="24">
        <f t="shared" si="1"/>
        <v>-40.797060317270642</v>
      </c>
      <c r="G20" s="18" t="s">
        <v>125</v>
      </c>
    </row>
    <row r="21" spans="1:7" ht="11.25" customHeight="1" x14ac:dyDescent="0.25">
      <c r="A21" s="41"/>
      <c r="B21" s="42"/>
      <c r="C21" s="40" t="s">
        <v>28</v>
      </c>
      <c r="D21" s="33">
        <v>18.28</v>
      </c>
      <c r="E21" s="43">
        <v>18.28</v>
      </c>
      <c r="F21" s="24">
        <f t="shared" si="1"/>
        <v>0</v>
      </c>
      <c r="G21" s="44"/>
    </row>
    <row r="22" spans="1:7" ht="21.75" customHeight="1" x14ac:dyDescent="0.25">
      <c r="A22" s="30"/>
      <c r="B22" s="45"/>
      <c r="C22" s="40" t="s">
        <v>29</v>
      </c>
      <c r="D22" s="46">
        <v>68.507000000000005</v>
      </c>
      <c r="E22" s="34">
        <v>39.264000000000003</v>
      </c>
      <c r="F22" s="24">
        <f t="shared" si="1"/>
        <v>-42.686148860700371</v>
      </c>
      <c r="G22" s="18" t="s">
        <v>125</v>
      </c>
    </row>
    <row r="23" spans="1:7" ht="24.75" customHeight="1" x14ac:dyDescent="0.25">
      <c r="A23" s="25">
        <v>2</v>
      </c>
      <c r="B23" s="26" t="s">
        <v>30</v>
      </c>
      <c r="C23" s="27" t="s">
        <v>21</v>
      </c>
      <c r="D23" s="47">
        <f>D25+D28+1</f>
        <v>104866</v>
      </c>
      <c r="E23" s="48">
        <f>E25+E28</f>
        <v>52039</v>
      </c>
      <c r="F23" s="24">
        <f t="shared" si="1"/>
        <v>-50.37571758243854</v>
      </c>
      <c r="G23" s="18" t="s">
        <v>125</v>
      </c>
    </row>
    <row r="24" spans="1:7" ht="11.25" customHeight="1" x14ac:dyDescent="0.25">
      <c r="A24" s="25"/>
      <c r="B24" s="30" t="s">
        <v>19</v>
      </c>
      <c r="C24" s="27"/>
      <c r="D24" s="47"/>
      <c r="E24" s="48"/>
      <c r="F24" s="24"/>
      <c r="G24" s="38"/>
    </row>
    <row r="25" spans="1:7" ht="24" customHeight="1" x14ac:dyDescent="0.25">
      <c r="A25" s="49" t="s">
        <v>31</v>
      </c>
      <c r="B25" s="50" t="s">
        <v>32</v>
      </c>
      <c r="C25" s="32" t="s">
        <v>21</v>
      </c>
      <c r="D25" s="51">
        <v>95419</v>
      </c>
      <c r="E25" s="52">
        <v>47368</v>
      </c>
      <c r="F25" s="24">
        <f t="shared" si="1"/>
        <v>-50.357895178109182</v>
      </c>
      <c r="G25" s="18" t="s">
        <v>125</v>
      </c>
    </row>
    <row r="26" spans="1:7" ht="24" customHeight="1" x14ac:dyDescent="0.25">
      <c r="A26" s="53" t="s">
        <v>33</v>
      </c>
      <c r="B26" s="54" t="s">
        <v>34</v>
      </c>
      <c r="C26" s="55" t="s">
        <v>35</v>
      </c>
      <c r="D26" s="56">
        <v>63108</v>
      </c>
      <c r="E26" s="57">
        <v>86755</v>
      </c>
      <c r="F26" s="17">
        <f t="shared" si="1"/>
        <v>37.470685174621281</v>
      </c>
      <c r="G26" s="18" t="s">
        <v>125</v>
      </c>
    </row>
    <row r="27" spans="1:7" ht="11.25" customHeight="1" x14ac:dyDescent="0.25">
      <c r="A27" s="53" t="s">
        <v>36</v>
      </c>
      <c r="B27" s="50" t="s">
        <v>37</v>
      </c>
      <c r="C27" s="32" t="s">
        <v>38</v>
      </c>
      <c r="D27" s="46">
        <v>126</v>
      </c>
      <c r="E27" s="34">
        <v>91</v>
      </c>
      <c r="F27" s="24">
        <f t="shared" si="1"/>
        <v>-27.777777777777786</v>
      </c>
      <c r="G27" s="18"/>
    </row>
    <row r="28" spans="1:7" ht="24.75" customHeight="1" x14ac:dyDescent="0.25">
      <c r="A28" s="49" t="s">
        <v>39</v>
      </c>
      <c r="B28" s="50" t="s">
        <v>40</v>
      </c>
      <c r="C28" s="32" t="s">
        <v>21</v>
      </c>
      <c r="D28" s="58">
        <v>9446</v>
      </c>
      <c r="E28" s="34">
        <v>4671</v>
      </c>
      <c r="F28" s="24">
        <f t="shared" si="1"/>
        <v>-50.550497565106923</v>
      </c>
      <c r="G28" s="18" t="s">
        <v>125</v>
      </c>
    </row>
    <row r="29" spans="1:7" ht="21" customHeight="1" x14ac:dyDescent="0.25">
      <c r="A29" s="59">
        <v>3</v>
      </c>
      <c r="B29" s="60" t="s">
        <v>41</v>
      </c>
      <c r="C29" s="32" t="s">
        <v>21</v>
      </c>
      <c r="D29" s="61">
        <v>18756</v>
      </c>
      <c r="E29" s="62">
        <v>6851</v>
      </c>
      <c r="F29" s="24">
        <f t="shared" si="1"/>
        <v>-63.473021966304117</v>
      </c>
      <c r="G29" s="18" t="s">
        <v>125</v>
      </c>
    </row>
    <row r="30" spans="1:7" ht="21.75" customHeight="1" x14ac:dyDescent="0.25">
      <c r="A30" s="59">
        <v>4</v>
      </c>
      <c r="B30" s="60" t="s">
        <v>42</v>
      </c>
      <c r="C30" s="32" t="s">
        <v>21</v>
      </c>
      <c r="D30" s="61">
        <f>D32</f>
        <v>19106</v>
      </c>
      <c r="E30" s="62">
        <v>6211</v>
      </c>
      <c r="F30" s="24">
        <f t="shared" si="1"/>
        <v>-67.49188736522558</v>
      </c>
      <c r="G30" s="18" t="s">
        <v>125</v>
      </c>
    </row>
    <row r="31" spans="1:7" ht="11.25" customHeight="1" x14ac:dyDescent="0.25">
      <c r="A31" s="59"/>
      <c r="B31" s="50" t="s">
        <v>19</v>
      </c>
      <c r="C31" s="32"/>
      <c r="D31" s="61"/>
      <c r="E31" s="62"/>
      <c r="F31" s="24"/>
      <c r="G31" s="44"/>
    </row>
    <row r="32" spans="1:7" ht="21" customHeight="1" x14ac:dyDescent="0.25">
      <c r="A32" s="53" t="s">
        <v>43</v>
      </c>
      <c r="B32" s="63" t="s">
        <v>44</v>
      </c>
      <c r="C32" s="32" t="s">
        <v>21</v>
      </c>
      <c r="D32" s="46">
        <v>19106</v>
      </c>
      <c r="E32" s="34">
        <v>6211</v>
      </c>
      <c r="F32" s="24">
        <f t="shared" si="1"/>
        <v>-67.49188736522558</v>
      </c>
      <c r="G32" s="18" t="s">
        <v>125</v>
      </c>
    </row>
    <row r="33" spans="1:7" ht="24" customHeight="1" x14ac:dyDescent="0.25">
      <c r="A33" s="64" t="s">
        <v>45</v>
      </c>
      <c r="B33" s="65" t="s">
        <v>46</v>
      </c>
      <c r="C33" s="32" t="s">
        <v>21</v>
      </c>
      <c r="D33" s="66">
        <v>2780</v>
      </c>
      <c r="E33" s="67">
        <v>1222</v>
      </c>
      <c r="F33" s="24">
        <f t="shared" si="1"/>
        <v>-56.043165467625897</v>
      </c>
      <c r="G33" s="18" t="s">
        <v>125</v>
      </c>
    </row>
    <row r="34" spans="1:7" ht="20.25" customHeight="1" x14ac:dyDescent="0.25">
      <c r="A34" s="68" t="s">
        <v>47</v>
      </c>
      <c r="B34" s="69" t="s">
        <v>48</v>
      </c>
      <c r="C34" s="32" t="s">
        <v>21</v>
      </c>
      <c r="D34" s="66">
        <f>D36+D37+D38+D39</f>
        <v>5707</v>
      </c>
      <c r="E34" s="70">
        <f>E36+E37+E38+E39</f>
        <v>2560</v>
      </c>
      <c r="F34" s="24">
        <f t="shared" si="1"/>
        <v>-55.142807079025758</v>
      </c>
      <c r="G34" s="18" t="s">
        <v>125</v>
      </c>
    </row>
    <row r="35" spans="1:7" ht="11.25" customHeight="1" x14ac:dyDescent="0.25">
      <c r="A35" s="68"/>
      <c r="B35" s="20" t="s">
        <v>19</v>
      </c>
      <c r="C35" s="32"/>
      <c r="D35" s="33"/>
      <c r="E35" s="71"/>
      <c r="F35" s="24"/>
      <c r="G35" s="38"/>
    </row>
    <row r="36" spans="1:7" ht="22.5" customHeight="1" x14ac:dyDescent="0.25">
      <c r="A36" s="68" t="s">
        <v>49</v>
      </c>
      <c r="B36" s="72" t="s">
        <v>50</v>
      </c>
      <c r="C36" s="73" t="s">
        <v>21</v>
      </c>
      <c r="D36" s="74">
        <v>1177</v>
      </c>
      <c r="E36" s="75">
        <v>490</v>
      </c>
      <c r="F36" s="17">
        <f t="shared" si="1"/>
        <v>-58.368734069668648</v>
      </c>
      <c r="G36" s="18" t="s">
        <v>125</v>
      </c>
    </row>
    <row r="37" spans="1:7" ht="21.75" customHeight="1" x14ac:dyDescent="0.25">
      <c r="A37" s="68" t="s">
        <v>51</v>
      </c>
      <c r="B37" s="30" t="s">
        <v>52</v>
      </c>
      <c r="C37" s="73" t="s">
        <v>21</v>
      </c>
      <c r="D37" s="76">
        <v>2681</v>
      </c>
      <c r="E37" s="77">
        <v>1159</v>
      </c>
      <c r="F37" s="24">
        <f t="shared" si="1"/>
        <v>-56.769861991794109</v>
      </c>
      <c r="G37" s="18" t="s">
        <v>125</v>
      </c>
    </row>
    <row r="38" spans="1:7" ht="21.75" customHeight="1" x14ac:dyDescent="0.25">
      <c r="A38" s="68" t="s">
        <v>53</v>
      </c>
      <c r="B38" s="78" t="s">
        <v>54</v>
      </c>
      <c r="C38" s="73" t="s">
        <v>21</v>
      </c>
      <c r="D38" s="76">
        <v>718</v>
      </c>
      <c r="E38" s="77">
        <v>533</v>
      </c>
      <c r="F38" s="24">
        <f t="shared" si="1"/>
        <v>-25.766016713091915</v>
      </c>
      <c r="G38" s="18" t="s">
        <v>125</v>
      </c>
    </row>
    <row r="39" spans="1:7" ht="24" customHeight="1" x14ac:dyDescent="0.25">
      <c r="A39" s="68" t="s">
        <v>55</v>
      </c>
      <c r="B39" s="78" t="s">
        <v>56</v>
      </c>
      <c r="C39" s="73" t="s">
        <v>21</v>
      </c>
      <c r="D39" s="77">
        <v>1131</v>
      </c>
      <c r="E39" s="77">
        <v>378</v>
      </c>
      <c r="F39" s="24">
        <f t="shared" si="1"/>
        <v>-66.57824933687003</v>
      </c>
      <c r="G39" s="18" t="s">
        <v>125</v>
      </c>
    </row>
    <row r="40" spans="1:7" ht="23.25" customHeight="1" x14ac:dyDescent="0.25">
      <c r="A40" s="64" t="s">
        <v>57</v>
      </c>
      <c r="B40" s="69" t="s">
        <v>58</v>
      </c>
      <c r="C40" s="73" t="s">
        <v>21</v>
      </c>
      <c r="D40" s="70">
        <f>D41</f>
        <v>25751.968000000001</v>
      </c>
      <c r="E40" s="70">
        <f>E41+E65</f>
        <v>30378</v>
      </c>
      <c r="F40" s="24">
        <f t="shared" si="1"/>
        <v>17.963799892885859</v>
      </c>
      <c r="G40" s="18" t="s">
        <v>125</v>
      </c>
    </row>
    <row r="41" spans="1:7" ht="23.25" customHeight="1" x14ac:dyDescent="0.25">
      <c r="A41" s="64" t="s">
        <v>59</v>
      </c>
      <c r="B41" s="78" t="s">
        <v>60</v>
      </c>
      <c r="C41" s="73" t="s">
        <v>21</v>
      </c>
      <c r="D41" s="79">
        <f>D43+D46+D47+D53+D54+D55+D56+D57+D58+D59+D60</f>
        <v>25751.968000000001</v>
      </c>
      <c r="E41" s="79">
        <f>E43+E46+E47+E53+E54+E55+E56+E57+E58+E59+E60</f>
        <v>29171</v>
      </c>
      <c r="F41" s="24">
        <f t="shared" si="1"/>
        <v>13.27677946788377</v>
      </c>
      <c r="G41" s="18" t="s">
        <v>125</v>
      </c>
    </row>
    <row r="42" spans="1:7" ht="9" customHeight="1" x14ac:dyDescent="0.25">
      <c r="A42" s="64"/>
      <c r="B42" s="78" t="s">
        <v>19</v>
      </c>
      <c r="C42" s="73"/>
      <c r="D42" s="79"/>
      <c r="E42" s="79"/>
      <c r="F42" s="24"/>
      <c r="G42" s="38"/>
    </row>
    <row r="43" spans="1:7" ht="21" customHeight="1" x14ac:dyDescent="0.25">
      <c r="A43" s="80" t="s">
        <v>61</v>
      </c>
      <c r="B43" s="78" t="s">
        <v>62</v>
      </c>
      <c r="C43" s="73" t="s">
        <v>21</v>
      </c>
      <c r="D43" s="81">
        <f>D44*D45*12/1000</f>
        <v>17122.968000000001</v>
      </c>
      <c r="E43" s="79">
        <v>8561</v>
      </c>
      <c r="F43" s="24">
        <f t="shared" si="1"/>
        <v>-50.002826612769468</v>
      </c>
      <c r="G43" s="18" t="s">
        <v>125</v>
      </c>
    </row>
    <row r="44" spans="1:7" ht="25.5" customHeight="1" x14ac:dyDescent="0.25">
      <c r="A44" s="82" t="s">
        <v>63</v>
      </c>
      <c r="B44" s="83" t="s">
        <v>64</v>
      </c>
      <c r="C44" s="73" t="s">
        <v>35</v>
      </c>
      <c r="D44" s="84">
        <v>79273</v>
      </c>
      <c r="E44" s="75">
        <v>89177</v>
      </c>
      <c r="F44" s="17">
        <f t="shared" si="1"/>
        <v>12.493534999306192</v>
      </c>
      <c r="G44" s="18" t="s">
        <v>125</v>
      </c>
    </row>
    <row r="45" spans="1:7" ht="12" customHeight="1" x14ac:dyDescent="0.25">
      <c r="A45" s="80" t="s">
        <v>65</v>
      </c>
      <c r="B45" s="78" t="s">
        <v>37</v>
      </c>
      <c r="C45" s="85" t="s">
        <v>38</v>
      </c>
      <c r="D45" s="76">
        <v>18</v>
      </c>
      <c r="E45" s="77">
        <v>16</v>
      </c>
      <c r="F45" s="24">
        <f t="shared" si="1"/>
        <v>-11.111111111111114</v>
      </c>
      <c r="G45" s="38"/>
    </row>
    <row r="46" spans="1:7" ht="24" customHeight="1" x14ac:dyDescent="0.25">
      <c r="A46" s="80" t="s">
        <v>66</v>
      </c>
      <c r="B46" s="78" t="s">
        <v>40</v>
      </c>
      <c r="C46" s="85" t="s">
        <v>21</v>
      </c>
      <c r="D46" s="81">
        <v>1695</v>
      </c>
      <c r="E46" s="77">
        <v>848</v>
      </c>
      <c r="F46" s="24">
        <f t="shared" si="1"/>
        <v>-49.970501474926252</v>
      </c>
      <c r="G46" s="18" t="s">
        <v>125</v>
      </c>
    </row>
    <row r="47" spans="1:7" ht="23.25" customHeight="1" x14ac:dyDescent="0.25">
      <c r="A47" s="80" t="s">
        <v>67</v>
      </c>
      <c r="B47" s="78" t="s">
        <v>68</v>
      </c>
      <c r="C47" s="85" t="s">
        <v>21</v>
      </c>
      <c r="D47" s="81">
        <f>SUM(D48:D52)</f>
        <v>1532</v>
      </c>
      <c r="E47" s="79">
        <f>E48+E49+E50+E51+E52</f>
        <v>16848</v>
      </c>
      <c r="F47" s="24">
        <f t="shared" si="1"/>
        <v>999.73890339425589</v>
      </c>
      <c r="G47" s="18" t="s">
        <v>125</v>
      </c>
    </row>
    <row r="48" spans="1:7" ht="12" customHeight="1" x14ac:dyDescent="0.25">
      <c r="A48" s="80" t="s">
        <v>69</v>
      </c>
      <c r="B48" s="78" t="s">
        <v>70</v>
      </c>
      <c r="C48" s="85" t="s">
        <v>21</v>
      </c>
      <c r="D48" s="81">
        <v>773</v>
      </c>
      <c r="E48" s="77">
        <v>16318</v>
      </c>
      <c r="F48" s="24">
        <f t="shared" si="1"/>
        <v>2010.9961190168174</v>
      </c>
      <c r="G48" s="38" t="s">
        <v>127</v>
      </c>
    </row>
    <row r="49" spans="1:7" ht="12.75" customHeight="1" x14ac:dyDescent="0.25">
      <c r="A49" s="53" t="s">
        <v>71</v>
      </c>
      <c r="B49" s="50" t="s">
        <v>72</v>
      </c>
      <c r="C49" s="85" t="s">
        <v>21</v>
      </c>
      <c r="D49" s="58">
        <v>331</v>
      </c>
      <c r="E49" s="34">
        <v>339</v>
      </c>
      <c r="F49" s="24">
        <f t="shared" si="1"/>
        <v>2.4169184290030188</v>
      </c>
      <c r="G49" s="44" t="s">
        <v>126</v>
      </c>
    </row>
    <row r="50" spans="1:7" ht="20.25" customHeight="1" x14ac:dyDescent="0.25">
      <c r="A50" s="53" t="s">
        <v>73</v>
      </c>
      <c r="B50" s="50" t="s">
        <v>74</v>
      </c>
      <c r="C50" s="85" t="s">
        <v>21</v>
      </c>
      <c r="D50" s="58">
        <v>207</v>
      </c>
      <c r="E50" s="34">
        <v>102</v>
      </c>
      <c r="F50" s="24">
        <f t="shared" si="1"/>
        <v>-50.724637681159415</v>
      </c>
      <c r="G50" s="18" t="s">
        <v>125</v>
      </c>
    </row>
    <row r="51" spans="1:7" ht="14.25" customHeight="1" x14ac:dyDescent="0.25">
      <c r="A51" s="53" t="s">
        <v>75</v>
      </c>
      <c r="B51" s="50" t="s">
        <v>76</v>
      </c>
      <c r="C51" s="85" t="s">
        <v>21</v>
      </c>
      <c r="D51" s="58">
        <v>40</v>
      </c>
      <c r="E51" s="34">
        <v>45</v>
      </c>
      <c r="F51" s="24">
        <f t="shared" si="1"/>
        <v>12.5</v>
      </c>
      <c r="G51" s="44" t="s">
        <v>126</v>
      </c>
    </row>
    <row r="52" spans="1:7" ht="21.75" customHeight="1" x14ac:dyDescent="0.25">
      <c r="A52" s="53" t="s">
        <v>77</v>
      </c>
      <c r="B52" s="50" t="s">
        <v>78</v>
      </c>
      <c r="C52" s="85" t="s">
        <v>21</v>
      </c>
      <c r="D52" s="58">
        <v>181</v>
      </c>
      <c r="E52" s="34">
        <v>44</v>
      </c>
      <c r="F52" s="24">
        <f t="shared" si="1"/>
        <v>-75.690607734806633</v>
      </c>
      <c r="G52" s="18" t="s">
        <v>125</v>
      </c>
    </row>
    <row r="53" spans="1:7" ht="24" customHeight="1" x14ac:dyDescent="0.25">
      <c r="A53" s="53" t="s">
        <v>79</v>
      </c>
      <c r="B53" s="50" t="s">
        <v>80</v>
      </c>
      <c r="C53" s="85" t="s">
        <v>21</v>
      </c>
      <c r="D53" s="46">
        <v>648</v>
      </c>
      <c r="E53" s="34">
        <v>261</v>
      </c>
      <c r="F53" s="24">
        <f t="shared" si="1"/>
        <v>-59.722222222222221</v>
      </c>
      <c r="G53" s="18" t="s">
        <v>125</v>
      </c>
    </row>
    <row r="54" spans="1:7" ht="16.5" customHeight="1" x14ac:dyDescent="0.25">
      <c r="A54" s="53" t="s">
        <v>81</v>
      </c>
      <c r="B54" s="50" t="s">
        <v>82</v>
      </c>
      <c r="C54" s="85" t="s">
        <v>21</v>
      </c>
      <c r="D54" s="46">
        <v>110</v>
      </c>
      <c r="E54" s="34">
        <v>0</v>
      </c>
      <c r="F54" s="24">
        <f t="shared" si="1"/>
        <v>-100</v>
      </c>
      <c r="G54" s="44" t="s">
        <v>126</v>
      </c>
    </row>
    <row r="55" spans="1:7" ht="23.25" customHeight="1" x14ac:dyDescent="0.25">
      <c r="A55" s="86" t="s">
        <v>83</v>
      </c>
      <c r="B55" s="83" t="s">
        <v>54</v>
      </c>
      <c r="C55" s="85" t="s">
        <v>21</v>
      </c>
      <c r="D55" s="74">
        <v>354</v>
      </c>
      <c r="E55" s="87">
        <v>262</v>
      </c>
      <c r="F55" s="17">
        <f t="shared" si="1"/>
        <v>-25.988700564971751</v>
      </c>
      <c r="G55" s="18" t="s">
        <v>125</v>
      </c>
    </row>
    <row r="56" spans="1:7" ht="21" customHeight="1" x14ac:dyDescent="0.25">
      <c r="A56" s="86" t="s">
        <v>84</v>
      </c>
      <c r="B56" s="83" t="s">
        <v>85</v>
      </c>
      <c r="C56" s="85" t="s">
        <v>21</v>
      </c>
      <c r="D56" s="74">
        <v>368</v>
      </c>
      <c r="E56" s="87">
        <v>344</v>
      </c>
      <c r="F56" s="17">
        <f t="shared" si="1"/>
        <v>-6.5217391304347814</v>
      </c>
      <c r="G56" s="18" t="s">
        <v>125</v>
      </c>
    </row>
    <row r="57" spans="1:7" s="88" customFormat="1" ht="25.5" customHeight="1" x14ac:dyDescent="0.2">
      <c r="A57" s="86" t="s">
        <v>86</v>
      </c>
      <c r="B57" s="83" t="s">
        <v>87</v>
      </c>
      <c r="C57" s="85" t="s">
        <v>21</v>
      </c>
      <c r="D57" s="74">
        <v>458</v>
      </c>
      <c r="E57" s="87">
        <v>237</v>
      </c>
      <c r="F57" s="17">
        <f t="shared" si="1"/>
        <v>-48.253275109170303</v>
      </c>
      <c r="G57" s="18" t="s">
        <v>125</v>
      </c>
    </row>
    <row r="58" spans="1:7" ht="22.5" customHeight="1" x14ac:dyDescent="0.25">
      <c r="A58" s="53" t="s">
        <v>88</v>
      </c>
      <c r="B58" s="89" t="s">
        <v>89</v>
      </c>
      <c r="C58" s="85" t="s">
        <v>21</v>
      </c>
      <c r="D58" s="74">
        <v>756</v>
      </c>
      <c r="E58" s="87">
        <v>308</v>
      </c>
      <c r="F58" s="17">
        <f t="shared" si="1"/>
        <v>-59.25925925925926</v>
      </c>
      <c r="G58" s="18" t="s">
        <v>125</v>
      </c>
    </row>
    <row r="59" spans="1:7" ht="24.75" customHeight="1" x14ac:dyDescent="0.25">
      <c r="A59" s="53" t="s">
        <v>90</v>
      </c>
      <c r="B59" s="90" t="s">
        <v>91</v>
      </c>
      <c r="C59" s="85" t="s">
        <v>21</v>
      </c>
      <c r="D59" s="74">
        <v>50</v>
      </c>
      <c r="E59" s="87">
        <v>1</v>
      </c>
      <c r="F59" s="17">
        <f t="shared" si="1"/>
        <v>-98</v>
      </c>
      <c r="G59" s="18" t="s">
        <v>125</v>
      </c>
    </row>
    <row r="60" spans="1:7" ht="19.5" customHeight="1" x14ac:dyDescent="0.25">
      <c r="A60" s="91" t="s">
        <v>92</v>
      </c>
      <c r="B60" s="90" t="s">
        <v>93</v>
      </c>
      <c r="C60" s="85" t="s">
        <v>21</v>
      </c>
      <c r="D60" s="56">
        <f>D61+D62+D63+D64</f>
        <v>2658</v>
      </c>
      <c r="E60" s="56">
        <f>E61+E62+E63+E64</f>
        <v>1501</v>
      </c>
      <c r="F60" s="17">
        <f t="shared" si="1"/>
        <v>-43.528969149736639</v>
      </c>
      <c r="G60" s="18" t="s">
        <v>125</v>
      </c>
    </row>
    <row r="61" spans="1:7" ht="21.75" customHeight="1" x14ac:dyDescent="0.25">
      <c r="A61" s="53" t="s">
        <v>94</v>
      </c>
      <c r="B61" s="90" t="s">
        <v>95</v>
      </c>
      <c r="C61" s="85" t="s">
        <v>21</v>
      </c>
      <c r="D61" s="74">
        <v>277</v>
      </c>
      <c r="E61" s="87">
        <v>273</v>
      </c>
      <c r="F61" s="17">
        <f t="shared" si="1"/>
        <v>-1.4440433212996311</v>
      </c>
      <c r="G61" s="44" t="s">
        <v>126</v>
      </c>
    </row>
    <row r="62" spans="1:7" ht="22.5" customHeight="1" x14ac:dyDescent="0.25">
      <c r="A62" s="86" t="s">
        <v>96</v>
      </c>
      <c r="B62" s="90" t="s">
        <v>97</v>
      </c>
      <c r="C62" s="85" t="s">
        <v>21</v>
      </c>
      <c r="D62" s="74">
        <v>1299</v>
      </c>
      <c r="E62" s="87">
        <v>958</v>
      </c>
      <c r="F62" s="17">
        <f t="shared" si="1"/>
        <v>-26.2509622786759</v>
      </c>
      <c r="G62" s="18" t="s">
        <v>125</v>
      </c>
    </row>
    <row r="63" spans="1:7" ht="23.25" customHeight="1" x14ac:dyDescent="0.25">
      <c r="A63" s="53" t="s">
        <v>98</v>
      </c>
      <c r="B63" s="78" t="s">
        <v>99</v>
      </c>
      <c r="C63" s="85" t="s">
        <v>21</v>
      </c>
      <c r="D63" s="76">
        <v>726</v>
      </c>
      <c r="E63" s="77">
        <v>208</v>
      </c>
      <c r="F63" s="24">
        <f t="shared" si="1"/>
        <v>-71.349862258953166</v>
      </c>
      <c r="G63" s="18" t="s">
        <v>125</v>
      </c>
    </row>
    <row r="64" spans="1:7" ht="24.75" customHeight="1" x14ac:dyDescent="0.25">
      <c r="A64" s="53" t="s">
        <v>100</v>
      </c>
      <c r="B64" s="78" t="s">
        <v>101</v>
      </c>
      <c r="C64" s="85" t="s">
        <v>21</v>
      </c>
      <c r="D64" s="76">
        <v>356</v>
      </c>
      <c r="E64" s="77">
        <v>62</v>
      </c>
      <c r="F64" s="24">
        <f t="shared" si="1"/>
        <v>-82.584269662921344</v>
      </c>
      <c r="G64" s="18" t="s">
        <v>125</v>
      </c>
    </row>
    <row r="65" spans="1:9" ht="17.25" customHeight="1" x14ac:dyDescent="0.25">
      <c r="A65" s="53"/>
      <c r="B65" s="78" t="s">
        <v>102</v>
      </c>
      <c r="C65" s="85" t="s">
        <v>21</v>
      </c>
      <c r="D65" s="76"/>
      <c r="E65" s="77">
        <v>1207</v>
      </c>
      <c r="F65" s="24"/>
      <c r="G65" s="38"/>
    </row>
    <row r="66" spans="1:9" ht="24.75" customHeight="1" x14ac:dyDescent="0.25">
      <c r="A66" s="92" t="s">
        <v>103</v>
      </c>
      <c r="B66" s="69" t="s">
        <v>104</v>
      </c>
      <c r="C66" s="85" t="s">
        <v>21</v>
      </c>
      <c r="D66" s="93">
        <f>D14+D40-1</f>
        <v>297412.96799999999</v>
      </c>
      <c r="E66" s="70">
        <f>E14+E40</f>
        <v>169334</v>
      </c>
      <c r="F66" s="24">
        <f t="shared" si="1"/>
        <v>-43.064352190587726</v>
      </c>
      <c r="G66" s="18" t="s">
        <v>125</v>
      </c>
    </row>
    <row r="67" spans="1:9" ht="23.25" customHeight="1" x14ac:dyDescent="0.25">
      <c r="A67" s="94" t="s">
        <v>105</v>
      </c>
      <c r="B67" s="95" t="s">
        <v>106</v>
      </c>
      <c r="C67" s="85" t="s">
        <v>21</v>
      </c>
      <c r="D67" s="96">
        <f>D69-D66</f>
        <v>5650.6947400000063</v>
      </c>
      <c r="E67" s="97">
        <f>E69-E66</f>
        <v>12893.538640000013</v>
      </c>
      <c r="F67" s="17">
        <f t="shared" si="1"/>
        <v>128.1761665292151</v>
      </c>
      <c r="G67" s="18" t="s">
        <v>125</v>
      </c>
    </row>
    <row r="68" spans="1:9" ht="25.5" customHeight="1" x14ac:dyDescent="0.25">
      <c r="A68" s="98" t="s">
        <v>107</v>
      </c>
      <c r="B68" s="99" t="s">
        <v>108</v>
      </c>
      <c r="C68" s="85" t="s">
        <v>21</v>
      </c>
      <c r="D68" s="100">
        <v>60126.5</v>
      </c>
      <c r="E68" s="101">
        <v>60126.5</v>
      </c>
      <c r="F68" s="17">
        <f t="shared" si="1"/>
        <v>0</v>
      </c>
      <c r="G68" s="18"/>
    </row>
    <row r="69" spans="1:9" ht="23.25" customHeight="1" x14ac:dyDescent="0.25">
      <c r="A69" s="102" t="s">
        <v>109</v>
      </c>
      <c r="B69" s="99" t="s">
        <v>110</v>
      </c>
      <c r="C69" s="85" t="s">
        <v>21</v>
      </c>
      <c r="D69" s="96">
        <f>D70*D71</f>
        <v>303063.66274</v>
      </c>
      <c r="E69" s="96">
        <f>E70*E71</f>
        <v>182227.53864000001</v>
      </c>
      <c r="F69" s="17">
        <f t="shared" si="1"/>
        <v>-39.871531614024605</v>
      </c>
      <c r="G69" s="18" t="s">
        <v>125</v>
      </c>
    </row>
    <row r="70" spans="1:9" ht="23.25" customHeight="1" x14ac:dyDescent="0.25">
      <c r="A70" s="103" t="s">
        <v>111</v>
      </c>
      <c r="B70" s="95" t="s">
        <v>112</v>
      </c>
      <c r="C70" s="104" t="s">
        <v>113</v>
      </c>
      <c r="D70" s="105">
        <v>364.75900000000001</v>
      </c>
      <c r="E70" s="106">
        <v>219.32400000000001</v>
      </c>
      <c r="F70" s="17">
        <f t="shared" si="1"/>
        <v>-39.871531614024605</v>
      </c>
      <c r="G70" s="18" t="s">
        <v>125</v>
      </c>
      <c r="I70" s="107"/>
    </row>
    <row r="71" spans="1:9" ht="15.75" customHeight="1" x14ac:dyDescent="0.25">
      <c r="A71" s="108" t="s">
        <v>114</v>
      </c>
      <c r="B71" s="109" t="s">
        <v>115</v>
      </c>
      <c r="C71" s="110" t="s">
        <v>116</v>
      </c>
      <c r="D71" s="111">
        <v>830.86</v>
      </c>
      <c r="E71" s="111">
        <v>830.86</v>
      </c>
      <c r="F71" s="17">
        <v>0</v>
      </c>
      <c r="G71" s="18"/>
    </row>
    <row r="72" spans="1:9" x14ac:dyDescent="0.25">
      <c r="A72" s="112"/>
      <c r="B72" s="129" t="s">
        <v>117</v>
      </c>
      <c r="C72" s="130"/>
      <c r="D72" s="130"/>
      <c r="E72" s="130"/>
    </row>
    <row r="73" spans="1:9" x14ac:dyDescent="0.25">
      <c r="B73" s="131" t="s">
        <v>118</v>
      </c>
      <c r="C73" s="130"/>
      <c r="D73" s="130"/>
      <c r="E73" s="113"/>
    </row>
    <row r="74" spans="1:9" x14ac:dyDescent="0.25">
      <c r="B74" s="114" t="s">
        <v>119</v>
      </c>
      <c r="C74" s="132" t="s">
        <v>120</v>
      </c>
      <c r="D74" s="132"/>
      <c r="E74" s="132"/>
    </row>
    <row r="75" spans="1:9" x14ac:dyDescent="0.25">
      <c r="B75" s="131" t="s">
        <v>121</v>
      </c>
      <c r="C75" s="130"/>
      <c r="D75" s="130"/>
      <c r="E75" s="130"/>
    </row>
    <row r="76" spans="1:9" x14ac:dyDescent="0.25">
      <c r="B76" s="113" t="s">
        <v>122</v>
      </c>
      <c r="C76" s="122" t="s">
        <v>123</v>
      </c>
      <c r="D76" s="122"/>
      <c r="E76" s="122"/>
    </row>
    <row r="77" spans="1:9" x14ac:dyDescent="0.25">
      <c r="B77" s="113" t="s">
        <v>129</v>
      </c>
      <c r="C77" s="115"/>
      <c r="D77" s="115"/>
      <c r="E77" s="115"/>
    </row>
    <row r="78" spans="1:9" x14ac:dyDescent="0.25">
      <c r="B78" s="113" t="s">
        <v>124</v>
      </c>
      <c r="C78" s="115"/>
      <c r="D78" s="115"/>
      <c r="E78" s="115"/>
    </row>
  </sheetData>
  <mergeCells count="20">
    <mergeCell ref="G11:G12"/>
    <mergeCell ref="B72:E72"/>
    <mergeCell ref="B73:D73"/>
    <mergeCell ref="C74:E74"/>
    <mergeCell ref="B75:E75"/>
    <mergeCell ref="C76:E76"/>
    <mergeCell ref="B9:F9"/>
    <mergeCell ref="B10:F10"/>
    <mergeCell ref="A11:A12"/>
    <mergeCell ref="B11:B12"/>
    <mergeCell ref="C11:C12"/>
    <mergeCell ref="D11:D12"/>
    <mergeCell ref="E11:E12"/>
    <mergeCell ref="F11:F12"/>
    <mergeCell ref="B8:F8"/>
    <mergeCell ref="E1:G1"/>
    <mergeCell ref="E2:G2"/>
    <mergeCell ref="B3:F3"/>
    <mergeCell ref="B5:F5"/>
    <mergeCell ref="B4:G4"/>
  </mergeCell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год каз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2016-06-28T04:59:19Z</cp:lastPrinted>
  <dcterms:created xsi:type="dcterms:W3CDTF">2016-04-28T10:51:41Z</dcterms:created>
  <dcterms:modified xsi:type="dcterms:W3CDTF">2017-06-21T04:04:16Z</dcterms:modified>
</cp:coreProperties>
</file>